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910" windowHeight="4725" activeTab="1"/>
  </bookViews>
  <sheets>
    <sheet name="по плану" sheetId="1" r:id="rId1"/>
    <sheet name="по темпу" sheetId="2" r:id="rId2"/>
  </sheets>
  <definedNames>
    <definedName name="_xlnm.Print_Area" localSheetId="0">'по плану'!$A$1:$I$54</definedName>
    <definedName name="_xlnm.Print_Area" localSheetId="1">'по темпу'!$A$1:$I$54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<sst xmlns="http://schemas.openxmlformats.org/spreadsheetml/2006/main" count="130" uniqueCount="63">
  <si>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СВЕДЕНИЯ     </t>
  </si>
  <si>
    <t>о перечисленных налогах, сборах и других платежах по Краснодарскому краю</t>
  </si>
  <si>
    <t>№</t>
  </si>
  <si>
    <t xml:space="preserve"> </t>
  </si>
  <si>
    <t>Наименование муниципального образования</t>
  </si>
  <si>
    <t>тыс.руб.</t>
  </si>
  <si>
    <t>%</t>
  </si>
  <si>
    <t>город-курорт Анапа</t>
  </si>
  <si>
    <t>город-курорт Геленджик</t>
  </si>
  <si>
    <t>Итого по районам</t>
  </si>
  <si>
    <t>Напрямую</t>
  </si>
  <si>
    <t>Всего</t>
  </si>
  <si>
    <r>
      <t xml:space="preserve"> * Обращаем Ваше внимание, что факт поступления в 2005 году по акцизам на алкогольную продукцию учитывается по строке </t>
    </r>
    <r>
      <rPr>
        <i/>
        <sz val="12"/>
        <color indexed="10"/>
        <rFont val="Arial Cyr"/>
        <family val="0"/>
      </rPr>
      <t>"Напрямую( с акцизами на алкогольную продукцию)</t>
    </r>
    <r>
      <rPr>
        <sz val="11"/>
        <color theme="1"/>
        <rFont val="Calibri"/>
        <family val="2"/>
      </rPr>
      <t>.</t>
    </r>
  </si>
  <si>
    <t>Факт 2013г.</t>
  </si>
  <si>
    <t xml:space="preserve">Консолидированный бюджет края </t>
  </si>
  <si>
    <t xml:space="preserve">Абинский р-н             </t>
  </si>
  <si>
    <t xml:space="preserve">Апшеронский р-н          </t>
  </si>
  <si>
    <t xml:space="preserve">Белоглинский р-н         </t>
  </si>
  <si>
    <t xml:space="preserve">Белореченский р-н            </t>
  </si>
  <si>
    <t xml:space="preserve">Брюховецкий р-н          </t>
  </si>
  <si>
    <t xml:space="preserve">Выселковский р-н         </t>
  </si>
  <si>
    <t xml:space="preserve">Гулькевичский р-н        </t>
  </si>
  <si>
    <t xml:space="preserve">Динской р-н              </t>
  </si>
  <si>
    <t xml:space="preserve">Ейский р-н               </t>
  </si>
  <si>
    <t xml:space="preserve">Кавказский р-н           </t>
  </si>
  <si>
    <t xml:space="preserve">Калининский р-н          </t>
  </si>
  <si>
    <t xml:space="preserve">Каневской р-н            </t>
  </si>
  <si>
    <t xml:space="preserve">Кореновский р-н          </t>
  </si>
  <si>
    <t xml:space="preserve">Красноармейский р-н      </t>
  </si>
  <si>
    <t xml:space="preserve">Крыловский р-н           </t>
  </si>
  <si>
    <t xml:space="preserve">Крымский р-н            </t>
  </si>
  <si>
    <t xml:space="preserve">Курганинский р-н         </t>
  </si>
  <si>
    <t xml:space="preserve">Кущевский р-н            </t>
  </si>
  <si>
    <t xml:space="preserve">Лабинский р-н                </t>
  </si>
  <si>
    <t xml:space="preserve">Ленинградский р-н        </t>
  </si>
  <si>
    <t xml:space="preserve">Мостовской р-н           </t>
  </si>
  <si>
    <t xml:space="preserve">Новокубанский р-н        </t>
  </si>
  <si>
    <t xml:space="preserve">Новопокровский р-н       </t>
  </si>
  <si>
    <t xml:space="preserve">Отрадненский р-н         </t>
  </si>
  <si>
    <t xml:space="preserve">Павловский р-н           </t>
  </si>
  <si>
    <t xml:space="preserve">Приморско-Ахтарский р-н  </t>
  </si>
  <si>
    <t xml:space="preserve">Северский р-н            </t>
  </si>
  <si>
    <t xml:space="preserve">Славянский район </t>
  </si>
  <si>
    <t xml:space="preserve">Староминский р-н         </t>
  </si>
  <si>
    <t xml:space="preserve">Тбилисский р-н           </t>
  </si>
  <si>
    <t xml:space="preserve">Темрюкский р-н           </t>
  </si>
  <si>
    <t xml:space="preserve">Тимашевский р-н          </t>
  </si>
  <si>
    <t xml:space="preserve">Тихорецкий р-н           </t>
  </si>
  <si>
    <t xml:space="preserve">Туапсинский р-н          </t>
  </si>
  <si>
    <t xml:space="preserve">Успенский р-н            </t>
  </si>
  <si>
    <t xml:space="preserve">Усть-Лабинский р-н       </t>
  </si>
  <si>
    <t xml:space="preserve">Щербиновский р-н         </t>
  </si>
  <si>
    <t xml:space="preserve">город Армавир                </t>
  </si>
  <si>
    <t xml:space="preserve">город Горячий Ключ           </t>
  </si>
  <si>
    <t xml:space="preserve">город Краснодар </t>
  </si>
  <si>
    <t xml:space="preserve">город Новороссийск           </t>
  </si>
  <si>
    <t xml:space="preserve">город Сочи     </t>
  </si>
  <si>
    <t>Факт 2014г.</t>
  </si>
  <si>
    <t>2014г./2013г.</t>
  </si>
  <si>
    <t>Исполнение плана 2014г.</t>
  </si>
  <si>
    <t>План 2014г.         (2933-КЗ)</t>
  </si>
  <si>
    <t xml:space="preserve">План 2014г.    (2933-КЗ)    </t>
  </si>
  <si>
    <t xml:space="preserve">                   на банковский день  30 апреля  2014 г. ОТЧЕТ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</si>
</sst>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.00;[Red]\-#,##0.00;0.00"/>
    <numFmt numFmtId="167" formatCode="00"/>
    <numFmt numFmtId="168" formatCode="000\.00"/>
    <numFmt numFmtId="169" formatCode="00\.00"/>
    <numFmt numFmtId="170" formatCode="000\.00\.000\.0"/>
    <numFmt numFmtId="171" formatCode="000"/>
    <numFmt numFmtId="172" formatCode="00\.00\.00"/>
    <numFmt numFmtId="173" formatCode="0\.00\.0"/>
    <numFmt numFmtId="174" formatCode="0000\.00\.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#,##0.00_р_."/>
    <numFmt numFmtId="182" formatCode="#,##0.00;[Red]\-#,##0.00"/>
    <numFmt numFmtId="183" formatCode="#,##0.0;[Red]\-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i/>
      <sz val="12"/>
      <color indexed="10"/>
      <name val="Arial Cyr"/>
      <family val="0"/>
    </font>
    <font>
      <sz val="10"/>
      <name val="Arial"/>
      <family val="2"/>
    </font>
    <font>
      <i/>
      <sz val="12"/>
      <color indexed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i/>
      <sz val="8"/>
      <color indexed="23"/>
      <name val="Calibri"/>
      <family val="2"/>
    </font>
    <font>
      <sz val="11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3" fontId="3" fillId="0" borderId="3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28" borderId="3" applyNumberFormat="0">
      <alignment horizontal="right" vertical="top"/>
      <protection/>
    </xf>
    <xf numFmtId="0" fontId="3" fillId="28" borderId="3" applyNumberFormat="0">
      <alignment horizontal="right" vertical="top"/>
      <protection locked="0"/>
    </xf>
    <xf numFmtId="0" fontId="3" fillId="28" borderId="3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0" fontId="3" fillId="28" borderId="3" applyNumberFormat="0">
      <alignment horizontal="right" vertical="top"/>
      <protection/>
    </xf>
    <xf numFmtId="0" fontId="3" fillId="28" borderId="3" applyNumberFormat="0">
      <alignment horizontal="right" vertical="top"/>
      <protection locked="0"/>
    </xf>
    <xf numFmtId="0" fontId="3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29" borderId="3">
      <alignment horizontal="left" vertical="top"/>
      <protection/>
    </xf>
    <xf numFmtId="49" fontId="8" fillId="0" borderId="3">
      <alignment horizontal="left" vertical="top"/>
      <protection/>
    </xf>
    <xf numFmtId="49" fontId="45" fillId="0" borderId="4">
      <alignment horizontal="left" vertical="top"/>
      <protection/>
    </xf>
    <xf numFmtId="49" fontId="8" fillId="0" borderId="3">
      <alignment horizontal="left" vertical="top"/>
      <protection/>
    </xf>
    <xf numFmtId="49" fontId="8" fillId="0" borderId="3">
      <alignment horizontal="left" vertical="top"/>
      <protection/>
    </xf>
    <xf numFmtId="49" fontId="0" fillId="29" borderId="4">
      <alignment horizontal="left" vertical="top"/>
      <protection/>
    </xf>
    <xf numFmtId="49" fontId="3" fillId="29" borderId="3">
      <alignment horizontal="left" vertical="top"/>
      <protection/>
    </xf>
    <xf numFmtId="49" fontId="3" fillId="29" borderId="3">
      <alignment horizontal="left" vertical="top"/>
      <protection/>
    </xf>
    <xf numFmtId="49" fontId="3" fillId="29" borderId="3">
      <alignment horizontal="left" vertical="top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30" borderId="3">
      <alignment horizontal="left" vertical="top" wrapText="1"/>
      <protection/>
    </xf>
    <xf numFmtId="0" fontId="0" fillId="30" borderId="4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3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45" fillId="0" borderId="4">
      <alignment horizontal="left" vertical="top" wrapText="1"/>
      <protection/>
    </xf>
    <xf numFmtId="0" fontId="8" fillId="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0" fillId="0" borderId="4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8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9" fillId="0" borderId="0">
      <alignment horizontal="left" vertical="top"/>
      <protection/>
    </xf>
    <xf numFmtId="0" fontId="22" fillId="0" borderId="0">
      <alignment horizontal="left" vertical="top"/>
      <protection/>
    </xf>
    <xf numFmtId="0" fontId="9" fillId="0" borderId="0">
      <alignment horizontal="left" vertical="top"/>
      <protection/>
    </xf>
    <xf numFmtId="0" fontId="9" fillId="0" borderId="0">
      <alignment horizontal="left" vertical="top"/>
      <protection/>
    </xf>
    <xf numFmtId="0" fontId="45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30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31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0" borderId="10" applyNumberFormat="0">
      <alignment horizontal="right" vertical="top"/>
      <protection/>
    </xf>
    <xf numFmtId="0" fontId="3" fillId="32" borderId="10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3" fillId="32" borderId="10" applyNumberFormat="0">
      <alignment horizontal="right" vertical="top"/>
      <protection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 locked="0"/>
    </xf>
    <xf numFmtId="0" fontId="3" fillId="32" borderId="10" applyNumberFormat="0">
      <alignment horizontal="right" vertical="top"/>
      <protection/>
    </xf>
    <xf numFmtId="0" fontId="13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49" fontId="10" fillId="39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49" fontId="21" fillId="39" borderId="4">
      <alignment horizontal="left" vertical="top" wrapText="1"/>
      <protection/>
    </xf>
    <xf numFmtId="49" fontId="10" fillId="39" borderId="3">
      <alignment horizontal="left" vertical="top" wrapText="1"/>
      <protection/>
    </xf>
    <xf numFmtId="49" fontId="10" fillId="39" borderId="3">
      <alignment horizontal="left" vertical="top" wrapText="1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  <xf numFmtId="0" fontId="3" fillId="34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0" fillId="0" borderId="4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  <xf numFmtId="1" fontId="3" fillId="34" borderId="3">
      <alignment horizontal="left" vertical="top" wrapText="1"/>
      <protection/>
    </xf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57" fillId="0" borderId="13" xfId="0" applyNumberFormat="1" applyFont="1" applyFill="1" applyBorder="1" applyAlignment="1">
      <alignment horizontal="center"/>
    </xf>
    <xf numFmtId="164" fontId="18" fillId="41" borderId="14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/>
    </xf>
    <xf numFmtId="164" fontId="17" fillId="41" borderId="14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horizontal="center"/>
    </xf>
    <xf numFmtId="164" fontId="15" fillId="41" borderId="17" xfId="0" applyNumberFormat="1" applyFont="1" applyFill="1" applyBorder="1" applyAlignment="1">
      <alignment horizontal="center" vertical="center"/>
    </xf>
    <xf numFmtId="165" fontId="4" fillId="0" borderId="18" xfId="43" applyNumberFormat="1" applyFont="1" applyBorder="1" applyAlignment="1">
      <alignment horizontal="right" vertical="center"/>
      <protection/>
    </xf>
    <xf numFmtId="164" fontId="57" fillId="41" borderId="13" xfId="0" applyNumberFormat="1" applyFont="1" applyFill="1" applyBorder="1" applyAlignment="1">
      <alignment horizontal="center"/>
    </xf>
    <xf numFmtId="164" fontId="18" fillId="42" borderId="14" xfId="0" applyNumberFormat="1" applyFont="1" applyFill="1" applyBorder="1" applyAlignment="1">
      <alignment horizontal="center" vertical="center"/>
    </xf>
    <xf numFmtId="164" fontId="17" fillId="41" borderId="13" xfId="0" applyNumberFormat="1" applyFont="1" applyFill="1" applyBorder="1" applyAlignment="1">
      <alignment horizontal="center"/>
    </xf>
    <xf numFmtId="164" fontId="17" fillId="42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164" fontId="15" fillId="41" borderId="15" xfId="0" applyNumberFormat="1" applyFont="1" applyFill="1" applyBorder="1" applyAlignment="1">
      <alignment horizontal="center"/>
    </xf>
    <xf numFmtId="164" fontId="15" fillId="42" borderId="19" xfId="0" applyNumberFormat="1" applyFont="1" applyFill="1" applyBorder="1" applyAlignment="1">
      <alignment horizontal="center" vertical="center"/>
    </xf>
    <xf numFmtId="165" fontId="4" fillId="0" borderId="19" xfId="43" applyNumberFormat="1" applyFont="1" applyBorder="1">
      <alignment horizontal="right" vertical="top"/>
      <protection/>
    </xf>
    <xf numFmtId="165" fontId="4" fillId="0" borderId="19" xfId="43" applyNumberFormat="1" applyFont="1" applyBorder="1" applyAlignment="1">
      <alignment horizontal="right" vertical="top"/>
      <protection/>
    </xf>
    <xf numFmtId="49" fontId="4" fillId="0" borderId="19" xfId="507" applyNumberFormat="1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15" fillId="41" borderId="16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41" borderId="16" xfId="0" applyFont="1" applyFill="1" applyBorder="1" applyAlignment="1">
      <alignment horizontal="center" vertical="center" wrapText="1"/>
    </xf>
    <xf numFmtId="165" fontId="4" fillId="0" borderId="17" xfId="43" applyNumberFormat="1" applyFont="1" applyBorder="1" applyAlignment="1">
      <alignment horizontal="right" vertical="top"/>
      <protection/>
    </xf>
    <xf numFmtId="0" fontId="0" fillId="0" borderId="17" xfId="0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4" fontId="15" fillId="42" borderId="4" xfId="0" applyNumberFormat="1" applyFont="1" applyFill="1" applyBorder="1" applyAlignment="1">
      <alignment horizontal="center" vertical="center"/>
    </xf>
    <xf numFmtId="165" fontId="4" fillId="0" borderId="4" xfId="43" applyNumberFormat="1" applyFont="1" applyBorder="1" applyAlignment="1">
      <alignment horizontal="right" vertical="top"/>
      <protection/>
    </xf>
    <xf numFmtId="49" fontId="4" fillId="0" borderId="4" xfId="507" applyNumberFormat="1" applyFont="1" applyFill="1" applyBorder="1">
      <alignment/>
      <protection/>
    </xf>
    <xf numFmtId="0" fontId="14" fillId="42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6" fillId="0" borderId="23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0" fontId="58" fillId="0" borderId="4" xfId="0" applyFont="1" applyBorder="1" applyAlignment="1">
      <alignment horizontal="center" vertical="center"/>
    </xf>
    <xf numFmtId="165" fontId="4" fillId="0" borderId="4" xfId="43" applyNumberFormat="1" applyFont="1" applyBorder="1">
      <alignment horizontal="right" vertical="top"/>
      <protection/>
    </xf>
    <xf numFmtId="0" fontId="0" fillId="0" borderId="4" xfId="0" applyBorder="1" applyAlignment="1">
      <alignment/>
    </xf>
    <xf numFmtId="165" fontId="4" fillId="0" borderId="18" xfId="43" applyNumberFormat="1" applyFont="1" applyBorder="1" applyAlignment="1">
      <alignment horizontal="right" vertical="top"/>
      <protection/>
    </xf>
    <xf numFmtId="0" fontId="6" fillId="0" borderId="4" xfId="0" applyFont="1" applyBorder="1" applyAlignment="1">
      <alignment horizontal="center" vertical="center" wrapText="1"/>
    </xf>
    <xf numFmtId="0" fontId="19" fillId="42" borderId="4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165" fontId="4" fillId="0" borderId="4" xfId="43" applyNumberFormat="1" applyFont="1" applyBorder="1" applyAlignment="1">
      <alignment horizontal="right" vertical="center"/>
      <protection/>
    </xf>
    <xf numFmtId="164" fontId="15" fillId="41" borderId="4" xfId="0" applyNumberFormat="1" applyFont="1" applyFill="1" applyBorder="1" applyAlignment="1">
      <alignment horizontal="center" vertical="center"/>
    </xf>
    <xf numFmtId="165" fontId="4" fillId="0" borderId="24" xfId="43" applyNumberFormat="1" applyFont="1" applyBorder="1" applyAlignment="1">
      <alignment horizontal="right" vertical="top"/>
      <protection/>
    </xf>
    <xf numFmtId="165" fontId="4" fillId="0" borderId="24" xfId="43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164" fontId="15" fillId="0" borderId="25" xfId="0" applyNumberFormat="1" applyFont="1" applyFill="1" applyBorder="1" applyAlignment="1">
      <alignment horizontal="center"/>
    </xf>
    <xf numFmtId="165" fontId="4" fillId="0" borderId="26" xfId="43" applyNumberFormat="1" applyFont="1" applyBorder="1" applyAlignment="1">
      <alignment horizontal="right" vertical="top"/>
      <protection/>
    </xf>
    <xf numFmtId="165" fontId="4" fillId="0" borderId="27" xfId="43" applyNumberFormat="1" applyFont="1" applyBorder="1" applyAlignment="1">
      <alignment horizontal="right" vertical="top"/>
      <protection/>
    </xf>
    <xf numFmtId="165" fontId="4" fillId="0" borderId="28" xfId="43" applyNumberFormat="1" applyFont="1" applyBorder="1" applyAlignment="1">
      <alignment horizontal="right" vertical="top"/>
      <protection/>
    </xf>
    <xf numFmtId="165" fontId="4" fillId="0" borderId="29" xfId="43" applyNumberFormat="1" applyFont="1" applyBorder="1" applyAlignment="1">
      <alignment horizontal="right" vertical="top"/>
      <protection/>
    </xf>
    <xf numFmtId="3" fontId="16" fillId="0" borderId="30" xfId="0" applyNumberFormat="1" applyFont="1" applyFill="1" applyBorder="1" applyAlignment="1">
      <alignment horizontal="right"/>
    </xf>
    <xf numFmtId="3" fontId="18" fillId="0" borderId="31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horizontal="right" vertical="center"/>
    </xf>
    <xf numFmtId="165" fontId="4" fillId="0" borderId="17" xfId="43" applyNumberFormat="1" applyFont="1" applyBorder="1" applyAlignment="1">
      <alignment horizontal="right" vertical="center"/>
      <protection/>
    </xf>
    <xf numFmtId="49" fontId="4" fillId="0" borderId="33" xfId="507" applyNumberFormat="1" applyFont="1" applyFill="1" applyBorder="1">
      <alignment/>
      <protection/>
    </xf>
    <xf numFmtId="0" fontId="14" fillId="41" borderId="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41" borderId="1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7" xfId="507" applyNumberFormat="1" applyFont="1" applyFill="1" applyBorder="1">
      <alignment/>
      <protection/>
    </xf>
    <xf numFmtId="0" fontId="5" fillId="0" borderId="3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5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5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2 2" xfId="45"/>
    <cellStyle name="Данные (редактируемые) 3" xfId="46"/>
    <cellStyle name="Данные (редактируемые) 3 2" xfId="47"/>
    <cellStyle name="Данные (редактируемые) 4" xfId="48"/>
    <cellStyle name="Данные (редактируемые) 5" xfId="49"/>
    <cellStyle name="Данные (редактируемые) 6" xfId="50"/>
    <cellStyle name="Данные (редактируемые) 7" xfId="51"/>
    <cellStyle name="Данные (только для чтения)" xfId="52"/>
    <cellStyle name="Данные (только для чтения) 2" xfId="53"/>
    <cellStyle name="Данные (только для чтения) 2 2" xfId="54"/>
    <cellStyle name="Данные (только для чтения) 3" xfId="55"/>
    <cellStyle name="Данные (только для чтения) 4" xfId="56"/>
    <cellStyle name="Данные для удаления" xfId="57"/>
    <cellStyle name="Данные для удаления 2" xfId="58"/>
    <cellStyle name="Данные для удаления 2 2" xfId="59"/>
    <cellStyle name="Данные для удаления 3" xfId="60"/>
    <cellStyle name="Данные для удаления 3 2" xfId="61"/>
    <cellStyle name="Данные для удаления 4" xfId="62"/>
    <cellStyle name="Данные для удаления 5" xfId="63"/>
    <cellStyle name="Currency" xfId="64"/>
    <cellStyle name="Currency [0]" xfId="65"/>
    <cellStyle name="Заголовки полей" xfId="66"/>
    <cellStyle name="Заголовки полей [печать]" xfId="67"/>
    <cellStyle name="Заголовки полей [печать] 2" xfId="68"/>
    <cellStyle name="Заголовки полей [печать] 2 2" xfId="69"/>
    <cellStyle name="Заголовки полей [печать] 3" xfId="70"/>
    <cellStyle name="Заголовки полей 2" xfId="71"/>
    <cellStyle name="Заголовки полей 2 2" xfId="72"/>
    <cellStyle name="Заголовки полей 3" xfId="73"/>
    <cellStyle name="Заголовки полей 4" xfId="74"/>
    <cellStyle name="Заголовок 1" xfId="75"/>
    <cellStyle name="Заголовок 2" xfId="76"/>
    <cellStyle name="Заголовок 3" xfId="77"/>
    <cellStyle name="Заголовок 4" xfId="78"/>
    <cellStyle name="Заголовок меры" xfId="79"/>
    <cellStyle name="Заголовок меры 2" xfId="80"/>
    <cellStyle name="Заголовок меры 2 2" xfId="81"/>
    <cellStyle name="Заголовок меры 3" xfId="82"/>
    <cellStyle name="Заголовок меры 4" xfId="83"/>
    <cellStyle name="Заголовок показателя [печать]" xfId="84"/>
    <cellStyle name="Заголовок показателя [печать] 2" xfId="85"/>
    <cellStyle name="Заголовок показателя [печать] 2 2" xfId="86"/>
    <cellStyle name="Заголовок показателя [печать] 3" xfId="87"/>
    <cellStyle name="Заголовок показателя константы" xfId="88"/>
    <cellStyle name="Заголовок показателя константы 2" xfId="89"/>
    <cellStyle name="Заголовок показателя константы 2 2" xfId="90"/>
    <cellStyle name="Заголовок показателя константы 3" xfId="91"/>
    <cellStyle name="Заголовок показателя константы 4" xfId="92"/>
    <cellStyle name="Заголовок результата расчета" xfId="93"/>
    <cellStyle name="Заголовок результата расчета 2" xfId="94"/>
    <cellStyle name="Заголовок результата расчета 2 2" xfId="95"/>
    <cellStyle name="Заголовок результата расчета 3" xfId="96"/>
    <cellStyle name="Заголовок результата расчета 4" xfId="97"/>
    <cellStyle name="Заголовок свободного показателя" xfId="98"/>
    <cellStyle name="Заголовок свободного показателя 2" xfId="99"/>
    <cellStyle name="Заголовок свободного показателя 2 2" xfId="100"/>
    <cellStyle name="Заголовок свободного показателя 3" xfId="101"/>
    <cellStyle name="Заголовок свободного показателя 4" xfId="102"/>
    <cellStyle name="Значение фильтра" xfId="103"/>
    <cellStyle name="Значение фильтра [печать]" xfId="104"/>
    <cellStyle name="Значение фильтра [печать] 2" xfId="105"/>
    <cellStyle name="Значение фильтра [печать] 2 2" xfId="106"/>
    <cellStyle name="Значение фильтра [печать] 3" xfId="107"/>
    <cellStyle name="Значение фильтра [печать] 4" xfId="108"/>
    <cellStyle name="Значение фильтра 10" xfId="109"/>
    <cellStyle name="Значение фильтра 100" xfId="110"/>
    <cellStyle name="Значение фильтра 101" xfId="111"/>
    <cellStyle name="Значение фильтра 102" xfId="112"/>
    <cellStyle name="Значение фильтра 103" xfId="113"/>
    <cellStyle name="Значение фильтра 104" xfId="114"/>
    <cellStyle name="Значение фильтра 105" xfId="115"/>
    <cellStyle name="Значение фильтра 106" xfId="116"/>
    <cellStyle name="Значение фильтра 107" xfId="117"/>
    <cellStyle name="Значение фильтра 108" xfId="118"/>
    <cellStyle name="Значение фильтра 109" xfId="119"/>
    <cellStyle name="Значение фильтра 11" xfId="120"/>
    <cellStyle name="Значение фильтра 110" xfId="121"/>
    <cellStyle name="Значение фильтра 111" xfId="122"/>
    <cellStyle name="Значение фильтра 112" xfId="123"/>
    <cellStyle name="Значение фильтра 113" xfId="124"/>
    <cellStyle name="Значение фильтра 114" xfId="125"/>
    <cellStyle name="Значение фильтра 115" xfId="126"/>
    <cellStyle name="Значение фильтра 116" xfId="127"/>
    <cellStyle name="Значение фильтра 117" xfId="128"/>
    <cellStyle name="Значение фильтра 118" xfId="129"/>
    <cellStyle name="Значение фильтра 119" xfId="130"/>
    <cellStyle name="Значение фильтра 12" xfId="131"/>
    <cellStyle name="Значение фильтра 120" xfId="132"/>
    <cellStyle name="Значение фильтра 121" xfId="133"/>
    <cellStyle name="Значение фильтра 122" xfId="134"/>
    <cellStyle name="Значение фильтра 123" xfId="135"/>
    <cellStyle name="Значение фильтра 124" xfId="136"/>
    <cellStyle name="Значение фильтра 125" xfId="137"/>
    <cellStyle name="Значение фильтра 126" xfId="138"/>
    <cellStyle name="Значение фильтра 127" xfId="139"/>
    <cellStyle name="Значение фильтра 128" xfId="140"/>
    <cellStyle name="Значение фильтра 129" xfId="141"/>
    <cellStyle name="Значение фильтра 13" xfId="142"/>
    <cellStyle name="Значение фильтра 130" xfId="143"/>
    <cellStyle name="Значение фильтра 131" xfId="144"/>
    <cellStyle name="Значение фильтра 132" xfId="145"/>
    <cellStyle name="Значение фильтра 133" xfId="146"/>
    <cellStyle name="Значение фильтра 134" xfId="147"/>
    <cellStyle name="Значение фильтра 135" xfId="148"/>
    <cellStyle name="Значение фильтра 136" xfId="149"/>
    <cellStyle name="Значение фильтра 137" xfId="150"/>
    <cellStyle name="Значение фильтра 138" xfId="151"/>
    <cellStyle name="Значение фильтра 139" xfId="152"/>
    <cellStyle name="Значение фильтра 14" xfId="153"/>
    <cellStyle name="Значение фильтра 140" xfId="154"/>
    <cellStyle name="Значение фильтра 141" xfId="155"/>
    <cellStyle name="Значение фильтра 142" xfId="156"/>
    <cellStyle name="Значение фильтра 143" xfId="157"/>
    <cellStyle name="Значение фильтра 144" xfId="158"/>
    <cellStyle name="Значение фильтра 145" xfId="159"/>
    <cellStyle name="Значение фильтра 146" xfId="160"/>
    <cellStyle name="Значение фильтра 147" xfId="161"/>
    <cellStyle name="Значение фильтра 148" xfId="162"/>
    <cellStyle name="Значение фильтра 149" xfId="163"/>
    <cellStyle name="Значение фильтра 15" xfId="164"/>
    <cellStyle name="Значение фильтра 150" xfId="165"/>
    <cellStyle name="Значение фильтра 151" xfId="166"/>
    <cellStyle name="Значение фильтра 152" xfId="167"/>
    <cellStyle name="Значение фильтра 153" xfId="168"/>
    <cellStyle name="Значение фильтра 154" xfId="169"/>
    <cellStyle name="Значение фильтра 155" xfId="170"/>
    <cellStyle name="Значение фильтра 156" xfId="171"/>
    <cellStyle name="Значение фильтра 157" xfId="172"/>
    <cellStyle name="Значение фильтра 158" xfId="173"/>
    <cellStyle name="Значение фильтра 159" xfId="174"/>
    <cellStyle name="Значение фильтра 16" xfId="175"/>
    <cellStyle name="Значение фильтра 160" xfId="176"/>
    <cellStyle name="Значение фильтра 161" xfId="177"/>
    <cellStyle name="Значение фильтра 162" xfId="178"/>
    <cellStyle name="Значение фильтра 163" xfId="179"/>
    <cellStyle name="Значение фильтра 164" xfId="180"/>
    <cellStyle name="Значение фильтра 165" xfId="181"/>
    <cellStyle name="Значение фильтра 166" xfId="182"/>
    <cellStyle name="Значение фильтра 167" xfId="183"/>
    <cellStyle name="Значение фильтра 168" xfId="184"/>
    <cellStyle name="Значение фильтра 169" xfId="185"/>
    <cellStyle name="Значение фильтра 17" xfId="186"/>
    <cellStyle name="Значение фильтра 170" xfId="187"/>
    <cellStyle name="Значение фильтра 171" xfId="188"/>
    <cellStyle name="Значение фильтра 172" xfId="189"/>
    <cellStyle name="Значение фильтра 173" xfId="190"/>
    <cellStyle name="Значение фильтра 174" xfId="191"/>
    <cellStyle name="Значение фильтра 175" xfId="192"/>
    <cellStyle name="Значение фильтра 176" xfId="193"/>
    <cellStyle name="Значение фильтра 177" xfId="194"/>
    <cellStyle name="Значение фильтра 178" xfId="195"/>
    <cellStyle name="Значение фильтра 179" xfId="196"/>
    <cellStyle name="Значение фильтра 18" xfId="197"/>
    <cellStyle name="Значение фильтра 180" xfId="198"/>
    <cellStyle name="Значение фильтра 181" xfId="199"/>
    <cellStyle name="Значение фильтра 182" xfId="200"/>
    <cellStyle name="Значение фильтра 183" xfId="201"/>
    <cellStyle name="Значение фильтра 184" xfId="202"/>
    <cellStyle name="Значение фильтра 185" xfId="203"/>
    <cellStyle name="Значение фильтра 186" xfId="204"/>
    <cellStyle name="Значение фильтра 187" xfId="205"/>
    <cellStyle name="Значение фильтра 188" xfId="206"/>
    <cellStyle name="Значение фильтра 189" xfId="207"/>
    <cellStyle name="Значение фильтра 19" xfId="208"/>
    <cellStyle name="Значение фильтра 190" xfId="209"/>
    <cellStyle name="Значение фильтра 191" xfId="210"/>
    <cellStyle name="Значение фильтра 192" xfId="211"/>
    <cellStyle name="Значение фильтра 193" xfId="212"/>
    <cellStyle name="Значение фильтра 194" xfId="213"/>
    <cellStyle name="Значение фильтра 195" xfId="214"/>
    <cellStyle name="Значение фильтра 196" xfId="215"/>
    <cellStyle name="Значение фильтра 197" xfId="216"/>
    <cellStyle name="Значение фильтра 198" xfId="217"/>
    <cellStyle name="Значение фильтра 199" xfId="218"/>
    <cellStyle name="Значение фильтра 2" xfId="219"/>
    <cellStyle name="Значение фильтра 2 2" xfId="220"/>
    <cellStyle name="Значение фильтра 20" xfId="221"/>
    <cellStyle name="Значение фильтра 200" xfId="222"/>
    <cellStyle name="Значение фильтра 201" xfId="223"/>
    <cellStyle name="Значение фильтра 202" xfId="224"/>
    <cellStyle name="Значение фильтра 203" xfId="225"/>
    <cellStyle name="Значение фильтра 204" xfId="226"/>
    <cellStyle name="Значение фильтра 205" xfId="227"/>
    <cellStyle name="Значение фильтра 206" xfId="228"/>
    <cellStyle name="Значение фильтра 207" xfId="229"/>
    <cellStyle name="Значение фильтра 208" xfId="230"/>
    <cellStyle name="Значение фильтра 209" xfId="231"/>
    <cellStyle name="Значение фильтра 21" xfId="232"/>
    <cellStyle name="Значение фильтра 210" xfId="233"/>
    <cellStyle name="Значение фильтра 211" xfId="234"/>
    <cellStyle name="Значение фильтра 212" xfId="235"/>
    <cellStyle name="Значение фильтра 213" xfId="236"/>
    <cellStyle name="Значение фильтра 214" xfId="237"/>
    <cellStyle name="Значение фильтра 215" xfId="238"/>
    <cellStyle name="Значение фильтра 216" xfId="239"/>
    <cellStyle name="Значение фильтра 217" xfId="240"/>
    <cellStyle name="Значение фильтра 218" xfId="241"/>
    <cellStyle name="Значение фильтра 219" xfId="242"/>
    <cellStyle name="Значение фильтра 22" xfId="243"/>
    <cellStyle name="Значение фильтра 220" xfId="244"/>
    <cellStyle name="Значение фильтра 221" xfId="245"/>
    <cellStyle name="Значение фильтра 222" xfId="246"/>
    <cellStyle name="Значение фильтра 223" xfId="247"/>
    <cellStyle name="Значение фильтра 224" xfId="248"/>
    <cellStyle name="Значение фильтра 225" xfId="249"/>
    <cellStyle name="Значение фильтра 226" xfId="250"/>
    <cellStyle name="Значение фильтра 227" xfId="251"/>
    <cellStyle name="Значение фильтра 228" xfId="252"/>
    <cellStyle name="Значение фильтра 229" xfId="253"/>
    <cellStyle name="Значение фильтра 23" xfId="254"/>
    <cellStyle name="Значение фильтра 230" xfId="255"/>
    <cellStyle name="Значение фильтра 24" xfId="256"/>
    <cellStyle name="Значение фильтра 25" xfId="257"/>
    <cellStyle name="Значение фильтра 26" xfId="258"/>
    <cellStyle name="Значение фильтра 27" xfId="259"/>
    <cellStyle name="Значение фильтра 28" xfId="260"/>
    <cellStyle name="Значение фильтра 29" xfId="261"/>
    <cellStyle name="Значение фильтра 3" xfId="262"/>
    <cellStyle name="Значение фильтра 30" xfId="263"/>
    <cellStyle name="Значение фильтра 31" xfId="264"/>
    <cellStyle name="Значение фильтра 32" xfId="265"/>
    <cellStyle name="Значение фильтра 33" xfId="266"/>
    <cellStyle name="Значение фильтра 34" xfId="267"/>
    <cellStyle name="Значение фильтра 35" xfId="268"/>
    <cellStyle name="Значение фильтра 36" xfId="269"/>
    <cellStyle name="Значение фильтра 37" xfId="270"/>
    <cellStyle name="Значение фильтра 38" xfId="271"/>
    <cellStyle name="Значение фильтра 39" xfId="272"/>
    <cellStyle name="Значение фильтра 4" xfId="273"/>
    <cellStyle name="Значение фильтра 40" xfId="274"/>
    <cellStyle name="Значение фильтра 41" xfId="275"/>
    <cellStyle name="Значение фильтра 42" xfId="276"/>
    <cellStyle name="Значение фильтра 43" xfId="277"/>
    <cellStyle name="Значение фильтра 44" xfId="278"/>
    <cellStyle name="Значение фильтра 45" xfId="279"/>
    <cellStyle name="Значение фильтра 46" xfId="280"/>
    <cellStyle name="Значение фильтра 47" xfId="281"/>
    <cellStyle name="Значение фильтра 48" xfId="282"/>
    <cellStyle name="Значение фильтра 49" xfId="283"/>
    <cellStyle name="Значение фильтра 5" xfId="284"/>
    <cellStyle name="Значение фильтра 50" xfId="285"/>
    <cellStyle name="Значение фильтра 51" xfId="286"/>
    <cellStyle name="Значение фильтра 52" xfId="287"/>
    <cellStyle name="Значение фильтра 53" xfId="288"/>
    <cellStyle name="Значение фильтра 54" xfId="289"/>
    <cellStyle name="Значение фильтра 55" xfId="290"/>
    <cellStyle name="Значение фильтра 56" xfId="291"/>
    <cellStyle name="Значение фильтра 57" xfId="292"/>
    <cellStyle name="Значение фильтра 58" xfId="293"/>
    <cellStyle name="Значение фильтра 59" xfId="294"/>
    <cellStyle name="Значение фильтра 6" xfId="295"/>
    <cellStyle name="Значение фильтра 60" xfId="296"/>
    <cellStyle name="Значение фильтра 61" xfId="297"/>
    <cellStyle name="Значение фильтра 62" xfId="298"/>
    <cellStyle name="Значение фильтра 63" xfId="299"/>
    <cellStyle name="Значение фильтра 64" xfId="300"/>
    <cellStyle name="Значение фильтра 65" xfId="301"/>
    <cellStyle name="Значение фильтра 66" xfId="302"/>
    <cellStyle name="Значение фильтра 67" xfId="303"/>
    <cellStyle name="Значение фильтра 68" xfId="304"/>
    <cellStyle name="Значение фильтра 69" xfId="305"/>
    <cellStyle name="Значение фильтра 7" xfId="306"/>
    <cellStyle name="Значение фильтра 70" xfId="307"/>
    <cellStyle name="Значение фильтра 71" xfId="308"/>
    <cellStyle name="Значение фильтра 72" xfId="309"/>
    <cellStyle name="Значение фильтра 73" xfId="310"/>
    <cellStyle name="Значение фильтра 74" xfId="311"/>
    <cellStyle name="Значение фильтра 75" xfId="312"/>
    <cellStyle name="Значение фильтра 76" xfId="313"/>
    <cellStyle name="Значение фильтра 77" xfId="314"/>
    <cellStyle name="Значение фильтра 78" xfId="315"/>
    <cellStyle name="Значение фильтра 79" xfId="316"/>
    <cellStyle name="Значение фильтра 8" xfId="317"/>
    <cellStyle name="Значение фильтра 80" xfId="318"/>
    <cellStyle name="Значение фильтра 81" xfId="319"/>
    <cellStyle name="Значение фильтра 82" xfId="320"/>
    <cellStyle name="Значение фильтра 83" xfId="321"/>
    <cellStyle name="Значение фильтра 84" xfId="322"/>
    <cellStyle name="Значение фильтра 85" xfId="323"/>
    <cellStyle name="Значение фильтра 86" xfId="324"/>
    <cellStyle name="Значение фильтра 87" xfId="325"/>
    <cellStyle name="Значение фильтра 88" xfId="326"/>
    <cellStyle name="Значение фильтра 89" xfId="327"/>
    <cellStyle name="Значение фильтра 9" xfId="328"/>
    <cellStyle name="Значение фильтра 90" xfId="329"/>
    <cellStyle name="Значение фильтра 91" xfId="330"/>
    <cellStyle name="Значение фильтра 92" xfId="331"/>
    <cellStyle name="Значение фильтра 93" xfId="332"/>
    <cellStyle name="Значение фильтра 94" xfId="333"/>
    <cellStyle name="Значение фильтра 95" xfId="334"/>
    <cellStyle name="Значение фильтра 96" xfId="335"/>
    <cellStyle name="Значение фильтра 97" xfId="336"/>
    <cellStyle name="Значение фильтра 98" xfId="337"/>
    <cellStyle name="Значение фильтра 99" xfId="338"/>
    <cellStyle name="Значение фильтра_Лист1" xfId="339"/>
    <cellStyle name="Информация о задаче" xfId="340"/>
    <cellStyle name="Информация о задаче 2" xfId="341"/>
    <cellStyle name="Информация о задаче 2 2" xfId="342"/>
    <cellStyle name="Информация о задаче 3" xfId="343"/>
    <cellStyle name="Итог" xfId="344"/>
    <cellStyle name="Контрольная ячейка" xfId="345"/>
    <cellStyle name="Название" xfId="346"/>
    <cellStyle name="Нейтральный" xfId="347"/>
    <cellStyle name="Обычный 10" xfId="348"/>
    <cellStyle name="Обычный 100" xfId="349"/>
    <cellStyle name="Обычный 101" xfId="350"/>
    <cellStyle name="Обычный 102" xfId="351"/>
    <cellStyle name="Обычный 103" xfId="352"/>
    <cellStyle name="Обычный 104" xfId="353"/>
    <cellStyle name="Обычный 105" xfId="354"/>
    <cellStyle name="Обычный 106" xfId="355"/>
    <cellStyle name="Обычный 107" xfId="356"/>
    <cellStyle name="Обычный 108" xfId="357"/>
    <cellStyle name="Обычный 109" xfId="358"/>
    <cellStyle name="Обычный 11" xfId="359"/>
    <cellStyle name="Обычный 110" xfId="360"/>
    <cellStyle name="Обычный 111" xfId="361"/>
    <cellStyle name="Обычный 112" xfId="362"/>
    <cellStyle name="Обычный 113" xfId="363"/>
    <cellStyle name="Обычный 114" xfId="364"/>
    <cellStyle name="Обычный 115" xfId="365"/>
    <cellStyle name="Обычный 116" xfId="366"/>
    <cellStyle name="Обычный 117" xfId="367"/>
    <cellStyle name="Обычный 118" xfId="368"/>
    <cellStyle name="Обычный 119" xfId="369"/>
    <cellStyle name="Обычный 12" xfId="370"/>
    <cellStyle name="Обычный 120" xfId="371"/>
    <cellStyle name="Обычный 121" xfId="372"/>
    <cellStyle name="Обычный 122" xfId="373"/>
    <cellStyle name="Обычный 123" xfId="374"/>
    <cellStyle name="Обычный 124" xfId="375"/>
    <cellStyle name="Обычный 125" xfId="376"/>
    <cellStyle name="Обычный 126" xfId="377"/>
    <cellStyle name="Обычный 127" xfId="378"/>
    <cellStyle name="Обычный 128" xfId="379"/>
    <cellStyle name="Обычный 129" xfId="380"/>
    <cellStyle name="Обычный 13" xfId="381"/>
    <cellStyle name="Обычный 130" xfId="382"/>
    <cellStyle name="Обычный 131" xfId="383"/>
    <cellStyle name="Обычный 132" xfId="384"/>
    <cellStyle name="Обычный 133" xfId="385"/>
    <cellStyle name="Обычный 134" xfId="386"/>
    <cellStyle name="Обычный 135" xfId="387"/>
    <cellStyle name="Обычный 136" xfId="388"/>
    <cellStyle name="Обычный 137" xfId="389"/>
    <cellStyle name="Обычный 138" xfId="390"/>
    <cellStyle name="Обычный 139" xfId="391"/>
    <cellStyle name="Обычный 14" xfId="392"/>
    <cellStyle name="Обычный 140" xfId="393"/>
    <cellStyle name="Обычный 141" xfId="394"/>
    <cellStyle name="Обычный 142" xfId="395"/>
    <cellStyle name="Обычный 143" xfId="396"/>
    <cellStyle name="Обычный 144" xfId="397"/>
    <cellStyle name="Обычный 145" xfId="398"/>
    <cellStyle name="Обычный 146" xfId="399"/>
    <cellStyle name="Обычный 147" xfId="400"/>
    <cellStyle name="Обычный 148" xfId="401"/>
    <cellStyle name="Обычный 149" xfId="402"/>
    <cellStyle name="Обычный 15" xfId="403"/>
    <cellStyle name="Обычный 150" xfId="404"/>
    <cellStyle name="Обычный 151" xfId="405"/>
    <cellStyle name="Обычный 152" xfId="406"/>
    <cellStyle name="Обычный 153" xfId="407"/>
    <cellStyle name="Обычный 16" xfId="408"/>
    <cellStyle name="Обычный 17" xfId="409"/>
    <cellStyle name="Обычный 18" xfId="410"/>
    <cellStyle name="Обычный 19" xfId="411"/>
    <cellStyle name="Обычный 2" xfId="412"/>
    <cellStyle name="Обычный 2 2" xfId="413"/>
    <cellStyle name="Обычный 2 3" xfId="414"/>
    <cellStyle name="Обычный 2 32" xfId="415"/>
    <cellStyle name="Обычный 2 4" xfId="416"/>
    <cellStyle name="Обычный 2 5" xfId="417"/>
    <cellStyle name="Обычный 2 6" xfId="418"/>
    <cellStyle name="Обычный 2 7" xfId="419"/>
    <cellStyle name="Обычный 20" xfId="420"/>
    <cellStyle name="Обычный 21" xfId="421"/>
    <cellStyle name="Обычный 22" xfId="422"/>
    <cellStyle name="Обычный 23" xfId="423"/>
    <cellStyle name="Обычный 24" xfId="424"/>
    <cellStyle name="Обычный 25" xfId="425"/>
    <cellStyle name="Обычный 26" xfId="426"/>
    <cellStyle name="Обычный 27" xfId="427"/>
    <cellStyle name="Обычный 28" xfId="428"/>
    <cellStyle name="Обычный 29" xfId="429"/>
    <cellStyle name="Обычный 3" xfId="430"/>
    <cellStyle name="Обычный 30" xfId="431"/>
    <cellStyle name="Обычный 31" xfId="432"/>
    <cellStyle name="Обычный 32" xfId="433"/>
    <cellStyle name="Обычный 33" xfId="434"/>
    <cellStyle name="Обычный 34" xfId="435"/>
    <cellStyle name="Обычный 35" xfId="436"/>
    <cellStyle name="Обычный 36" xfId="437"/>
    <cellStyle name="Обычный 37" xfId="438"/>
    <cellStyle name="Обычный 38" xfId="439"/>
    <cellStyle name="Обычный 39" xfId="440"/>
    <cellStyle name="Обычный 4" xfId="441"/>
    <cellStyle name="Обычный 40" xfId="442"/>
    <cellStyle name="Обычный 41" xfId="443"/>
    <cellStyle name="Обычный 42" xfId="444"/>
    <cellStyle name="Обычный 43" xfId="445"/>
    <cellStyle name="Обычный 44" xfId="446"/>
    <cellStyle name="Обычный 45" xfId="447"/>
    <cellStyle name="Обычный 46" xfId="448"/>
    <cellStyle name="Обычный 47" xfId="449"/>
    <cellStyle name="Обычный 48" xfId="450"/>
    <cellStyle name="Обычный 49" xfId="451"/>
    <cellStyle name="Обычный 5" xfId="452"/>
    <cellStyle name="Обычный 50" xfId="453"/>
    <cellStyle name="Обычный 51" xfId="454"/>
    <cellStyle name="Обычный 52" xfId="455"/>
    <cellStyle name="Обычный 53" xfId="456"/>
    <cellStyle name="Обычный 54" xfId="457"/>
    <cellStyle name="Обычный 55" xfId="458"/>
    <cellStyle name="Обычный 56" xfId="459"/>
    <cellStyle name="Обычный 57" xfId="460"/>
    <cellStyle name="Обычный 58" xfId="461"/>
    <cellStyle name="Обычный 59" xfId="462"/>
    <cellStyle name="Обычный 6" xfId="463"/>
    <cellStyle name="Обычный 60" xfId="464"/>
    <cellStyle name="Обычный 61" xfId="465"/>
    <cellStyle name="Обычный 62" xfId="466"/>
    <cellStyle name="Обычный 63" xfId="467"/>
    <cellStyle name="Обычный 64" xfId="468"/>
    <cellStyle name="Обычный 65" xfId="469"/>
    <cellStyle name="Обычный 66" xfId="470"/>
    <cellStyle name="Обычный 67" xfId="471"/>
    <cellStyle name="Обычный 68" xfId="472"/>
    <cellStyle name="Обычный 69" xfId="473"/>
    <cellStyle name="Обычный 7" xfId="474"/>
    <cellStyle name="Обычный 70" xfId="475"/>
    <cellStyle name="Обычный 71" xfId="476"/>
    <cellStyle name="Обычный 72" xfId="477"/>
    <cellStyle name="Обычный 73" xfId="478"/>
    <cellStyle name="Обычный 74" xfId="479"/>
    <cellStyle name="Обычный 75" xfId="480"/>
    <cellStyle name="Обычный 76" xfId="481"/>
    <cellStyle name="Обычный 77" xfId="482"/>
    <cellStyle name="Обычный 78" xfId="483"/>
    <cellStyle name="Обычный 79" xfId="484"/>
    <cellStyle name="Обычный 8" xfId="485"/>
    <cellStyle name="Обычный 80" xfId="486"/>
    <cellStyle name="Обычный 81" xfId="487"/>
    <cellStyle name="Обычный 82" xfId="488"/>
    <cellStyle name="Обычный 83" xfId="489"/>
    <cellStyle name="Обычный 84" xfId="490"/>
    <cellStyle name="Обычный 85" xfId="491"/>
    <cellStyle name="Обычный 86" xfId="492"/>
    <cellStyle name="Обычный 87" xfId="493"/>
    <cellStyle name="Обычный 88" xfId="494"/>
    <cellStyle name="Обычный 89" xfId="495"/>
    <cellStyle name="Обычный 9" xfId="496"/>
    <cellStyle name="Обычный 90" xfId="497"/>
    <cellStyle name="Обычный 91" xfId="498"/>
    <cellStyle name="Обычный 92" xfId="499"/>
    <cellStyle name="Обычный 93" xfId="500"/>
    <cellStyle name="Обычный 94" xfId="501"/>
    <cellStyle name="Обычный 95" xfId="502"/>
    <cellStyle name="Обычный 96" xfId="503"/>
    <cellStyle name="Обычный 97" xfId="504"/>
    <cellStyle name="Обычный 98" xfId="505"/>
    <cellStyle name="Обычный 99" xfId="506"/>
    <cellStyle name="Обычный_Лист1" xfId="507"/>
    <cellStyle name="Отдельная ячейка" xfId="508"/>
    <cellStyle name="Отдельная ячейка - константа" xfId="509"/>
    <cellStyle name="Отдельная ячейка - константа [печать]" xfId="510"/>
    <cellStyle name="Отдельная ячейка - константа [печать] 2" xfId="511"/>
    <cellStyle name="Отдельная ячейка - константа [печать] 2 2" xfId="512"/>
    <cellStyle name="Отдельная ячейка - константа [печать] 3" xfId="513"/>
    <cellStyle name="Отдельная ячейка - константа [печать] 4" xfId="514"/>
    <cellStyle name="Отдельная ячейка - константа 2" xfId="515"/>
    <cellStyle name="Отдельная ячейка - константа 2 2" xfId="516"/>
    <cellStyle name="Отдельная ячейка - константа 3" xfId="517"/>
    <cellStyle name="Отдельная ячейка - константа 4" xfId="518"/>
    <cellStyle name="Отдельная ячейка [печать]" xfId="519"/>
    <cellStyle name="Отдельная ячейка [печать] 2" xfId="520"/>
    <cellStyle name="Отдельная ячейка [печать] 2 2" xfId="521"/>
    <cellStyle name="Отдельная ячейка [печать] 3" xfId="522"/>
    <cellStyle name="Отдельная ячейка [печать] 4" xfId="523"/>
    <cellStyle name="Отдельная ячейка 2" xfId="524"/>
    <cellStyle name="Отдельная ячейка 2 2" xfId="525"/>
    <cellStyle name="Отдельная ячейка 3" xfId="526"/>
    <cellStyle name="Отдельная ячейка 4" xfId="527"/>
    <cellStyle name="Отдельная ячейка-результат" xfId="528"/>
    <cellStyle name="Отдельная ячейка-результат [печать]" xfId="529"/>
    <cellStyle name="Отдельная ячейка-результат [печать] 2" xfId="530"/>
    <cellStyle name="Отдельная ячейка-результат [печать] 2 2" xfId="531"/>
    <cellStyle name="Отдельная ячейка-результат [печать] 3" xfId="532"/>
    <cellStyle name="Отдельная ячейка-результат [печать] 3 2" xfId="533"/>
    <cellStyle name="Отдельная ячейка-результат [печать] 4" xfId="534"/>
    <cellStyle name="Отдельная ячейка-результат [печать] 5" xfId="535"/>
    <cellStyle name="Отдельная ячейка-результат 2" xfId="536"/>
    <cellStyle name="Отдельная ячейка-результат 2 2" xfId="537"/>
    <cellStyle name="Отдельная ячейка-результат 3" xfId="538"/>
    <cellStyle name="Отдельная ячейка-результат 3 2" xfId="539"/>
    <cellStyle name="Отдельная ячейка-результат 4" xfId="540"/>
    <cellStyle name="Отдельная ячейка-результат 5" xfId="541"/>
    <cellStyle name="Отдельная ячейка-результат 6" xfId="542"/>
    <cellStyle name="Followed Hyperlink" xfId="543"/>
    <cellStyle name="Плохой" xfId="544"/>
    <cellStyle name="Пояснение" xfId="545"/>
    <cellStyle name="Примечание" xfId="546"/>
    <cellStyle name="Percent" xfId="547"/>
    <cellStyle name="Свойства элементов измерения" xfId="548"/>
    <cellStyle name="Свойства элементов измерения [печать]" xfId="549"/>
    <cellStyle name="Свойства элементов измерения [печать] 2" xfId="550"/>
    <cellStyle name="Свойства элементов измерения [печать] 2 2" xfId="551"/>
    <cellStyle name="Свойства элементов измерения [печать] 3" xfId="552"/>
    <cellStyle name="Свойства элементов измерения [печать] 4" xfId="553"/>
    <cellStyle name="Свойства элементов измерения 2" xfId="554"/>
    <cellStyle name="Свойства элементов измерения 2 2" xfId="555"/>
    <cellStyle name="Свойства элементов измерения 3" xfId="556"/>
    <cellStyle name="Связанная ячейка" xfId="557"/>
    <cellStyle name="Текст предупреждения" xfId="558"/>
    <cellStyle name="Comma" xfId="559"/>
    <cellStyle name="Comma [0]" xfId="560"/>
    <cellStyle name="Хороший" xfId="561"/>
    <cellStyle name="Элементы осей" xfId="562"/>
    <cellStyle name="Элементы осей [печать]" xfId="563"/>
    <cellStyle name="Элементы осей [печать] 2" xfId="564"/>
    <cellStyle name="Элементы осей [печать] 2 2" xfId="565"/>
    <cellStyle name="Элементы осей [печать] 3" xfId="566"/>
    <cellStyle name="Элементы осей [печать] 4" xfId="567"/>
    <cellStyle name="Элементы осей 10" xfId="568"/>
    <cellStyle name="Элементы осей 11" xfId="569"/>
    <cellStyle name="Элементы осей 12" xfId="570"/>
    <cellStyle name="Элементы осей 13" xfId="571"/>
    <cellStyle name="Элементы осей 14" xfId="572"/>
    <cellStyle name="Элементы осей 15" xfId="573"/>
    <cellStyle name="Элементы осей 16" xfId="574"/>
    <cellStyle name="Элементы осей 17" xfId="575"/>
    <cellStyle name="Элементы осей 18" xfId="576"/>
    <cellStyle name="Элементы осей 19" xfId="577"/>
    <cellStyle name="Элементы осей 2" xfId="578"/>
    <cellStyle name="Элементы осей 2 2" xfId="579"/>
    <cellStyle name="Элементы осей 20" xfId="580"/>
    <cellStyle name="Элементы осей 21" xfId="581"/>
    <cellStyle name="Элементы осей 22" xfId="582"/>
    <cellStyle name="Элементы осей 23" xfId="583"/>
    <cellStyle name="Элементы осей 24" xfId="584"/>
    <cellStyle name="Элементы осей 25" xfId="585"/>
    <cellStyle name="Элементы осей 26" xfId="586"/>
    <cellStyle name="Элементы осей 27" xfId="587"/>
    <cellStyle name="Элементы осей 3" xfId="588"/>
    <cellStyle name="Элементы осей 4" xfId="589"/>
    <cellStyle name="Элементы осей 5" xfId="590"/>
    <cellStyle name="Элементы осей 6" xfId="591"/>
    <cellStyle name="Элементы осей 7" xfId="592"/>
    <cellStyle name="Элементы осей 8" xfId="593"/>
    <cellStyle name="Элементы осей 9" xfId="5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90" zoomScaleSheetLayoutView="90" zoomScalePageLayoutView="0" workbookViewId="0" topLeftCell="A1">
      <pane xSplit="4" ySplit="7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" sqref="B1:C16384"/>
    </sheetView>
  </sheetViews>
  <sheetFormatPr defaultColWidth="9.140625" defaultRowHeight="14.25" customHeight="1"/>
  <cols>
    <col min="1" max="1" width="3.7109375" style="0" customWidth="1"/>
    <col min="2" max="3" width="4.00390625" style="0" hidden="1" customWidth="1"/>
    <col min="4" max="4" width="28.00390625" style="0" customWidth="1"/>
    <col min="5" max="5" width="15.421875" style="11" customWidth="1"/>
    <col min="6" max="7" width="15.421875" style="0" customWidth="1"/>
    <col min="8" max="9" width="14.8515625" style="0" customWidth="1"/>
    <col min="10" max="10" width="9.57421875" style="0" customWidth="1"/>
    <col min="11" max="11" width="13.57421875" style="0" customWidth="1"/>
    <col min="12" max="12" width="13.00390625" style="0" customWidth="1"/>
    <col min="13" max="13" width="11.00390625" style="0" customWidth="1"/>
    <col min="14" max="14" width="9.140625" style="0" customWidth="1"/>
    <col min="15" max="15" width="10.7109375" style="0" customWidth="1"/>
  </cols>
  <sheetData>
    <row r="1" spans="1:16" s="1" customFormat="1" ht="14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/>
      <c r="K1"/>
      <c r="L1"/>
      <c r="M1"/>
      <c r="N1"/>
      <c r="O1"/>
      <c r="P1"/>
    </row>
    <row r="2" spans="1:16" s="1" customFormat="1" ht="14.2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/>
      <c r="K2"/>
      <c r="L2"/>
      <c r="M2"/>
      <c r="N2"/>
      <c r="O2"/>
      <c r="P2"/>
    </row>
    <row r="3" spans="1:16" s="1" customFormat="1" ht="14.25" customHeight="1">
      <c r="A3" s="97" t="s">
        <v>62</v>
      </c>
      <c r="B3" s="97"/>
      <c r="C3" s="97"/>
      <c r="D3" s="97"/>
      <c r="E3" s="97"/>
      <c r="F3" s="97"/>
      <c r="G3" s="97"/>
      <c r="H3" s="97"/>
      <c r="I3" s="97"/>
      <c r="J3"/>
      <c r="K3"/>
      <c r="L3"/>
      <c r="M3"/>
      <c r="N3"/>
      <c r="O3"/>
      <c r="P3"/>
    </row>
    <row r="4" spans="1:16" s="1" customFormat="1" ht="14.25" customHeight="1" thickBot="1">
      <c r="A4" s="9"/>
      <c r="B4" s="9"/>
      <c r="C4" s="9"/>
      <c r="D4" s="9"/>
      <c r="E4" s="9"/>
      <c r="F4" s="9"/>
      <c r="G4" s="9"/>
      <c r="H4" s="9"/>
      <c r="I4" s="9"/>
      <c r="J4"/>
      <c r="K4"/>
      <c r="L4"/>
      <c r="M4"/>
      <c r="N4"/>
      <c r="O4"/>
      <c r="P4"/>
    </row>
    <row r="5" spans="1:16" s="2" customFormat="1" ht="19.5" customHeight="1">
      <c r="A5" s="98" t="s">
        <v>2</v>
      </c>
      <c r="B5" s="100" t="s">
        <v>2</v>
      </c>
      <c r="C5" s="92" t="s">
        <v>3</v>
      </c>
      <c r="D5" s="88" t="s">
        <v>4</v>
      </c>
      <c r="E5" s="94" t="s">
        <v>14</v>
      </c>
      <c r="F5" s="94"/>
      <c r="G5" s="94"/>
      <c r="H5" s="94"/>
      <c r="I5" s="95"/>
      <c r="J5" s="49"/>
      <c r="K5"/>
      <c r="L5"/>
      <c r="M5"/>
      <c r="N5"/>
      <c r="O5"/>
      <c r="P5"/>
    </row>
    <row r="6" spans="1:16" s="2" customFormat="1" ht="48.75" customHeight="1">
      <c r="A6" s="99"/>
      <c r="B6" s="101"/>
      <c r="C6" s="93"/>
      <c r="D6" s="89"/>
      <c r="E6" s="48" t="s">
        <v>60</v>
      </c>
      <c r="F6" s="53" t="s">
        <v>13</v>
      </c>
      <c r="G6" s="53" t="s">
        <v>57</v>
      </c>
      <c r="H6" s="47" t="s">
        <v>58</v>
      </c>
      <c r="I6" s="38" t="s">
        <v>59</v>
      </c>
      <c r="J6" s="49"/>
      <c r="K6"/>
      <c r="L6"/>
      <c r="M6"/>
      <c r="N6"/>
      <c r="O6"/>
      <c r="P6"/>
    </row>
    <row r="7" spans="1:16" s="3" customFormat="1" ht="14.25" customHeight="1">
      <c r="A7" s="99"/>
      <c r="B7" s="101"/>
      <c r="C7" s="93"/>
      <c r="D7" s="89"/>
      <c r="E7" s="57" t="s">
        <v>5</v>
      </c>
      <c r="F7" s="57" t="s">
        <v>5</v>
      </c>
      <c r="G7" s="57" t="s">
        <v>5</v>
      </c>
      <c r="H7" s="58" t="s">
        <v>6</v>
      </c>
      <c r="I7" s="59" t="s">
        <v>6</v>
      </c>
      <c r="J7" s="49"/>
      <c r="K7"/>
      <c r="L7"/>
      <c r="M7"/>
      <c r="N7"/>
      <c r="O7"/>
      <c r="P7"/>
    </row>
    <row r="8" spans="1:10" ht="14.25" customHeight="1">
      <c r="A8" s="36">
        <f aca="true" t="shared" si="0" ref="A8:A51">A7+1</f>
        <v>1</v>
      </c>
      <c r="B8" s="55">
        <f aca="true" t="shared" si="1" ref="B8:B51">B7+1</f>
        <v>1</v>
      </c>
      <c r="C8" s="55">
        <v>41</v>
      </c>
      <c r="D8" s="46" t="s">
        <v>48</v>
      </c>
      <c r="E8" s="45">
        <v>5494382</v>
      </c>
      <c r="F8" s="54">
        <v>1729600</v>
      </c>
      <c r="G8" s="45">
        <v>2629659</v>
      </c>
      <c r="H8" s="44">
        <f aca="true" t="shared" si="2" ref="H8:H51">ROUND(G8/F8*100,2)</f>
        <v>152.04</v>
      </c>
      <c r="I8" s="35">
        <f aca="true" t="shared" si="3" ref="I8:I54">G8/E8*100</f>
        <v>47.86086952090336</v>
      </c>
      <c r="J8" s="49"/>
    </row>
    <row r="9" spans="1:10" ht="15.75" customHeight="1">
      <c r="A9" s="36">
        <f t="shared" si="0"/>
        <v>2</v>
      </c>
      <c r="B9" s="55">
        <f t="shared" si="1"/>
        <v>2</v>
      </c>
      <c r="C9" s="55">
        <v>20</v>
      </c>
      <c r="D9" s="46" t="s">
        <v>27</v>
      </c>
      <c r="E9" s="45">
        <v>1260667</v>
      </c>
      <c r="F9" s="54">
        <v>380905</v>
      </c>
      <c r="G9" s="45">
        <v>476665</v>
      </c>
      <c r="H9" s="44">
        <f t="shared" si="2"/>
        <v>125.14</v>
      </c>
      <c r="I9" s="35">
        <f t="shared" si="3"/>
        <v>37.81053997606029</v>
      </c>
      <c r="J9" s="49"/>
    </row>
    <row r="10" spans="1:10" ht="15.75" customHeight="1">
      <c r="A10" s="36">
        <f t="shared" si="0"/>
        <v>3</v>
      </c>
      <c r="B10" s="55">
        <f t="shared" si="1"/>
        <v>3</v>
      </c>
      <c r="C10" s="55">
        <v>27</v>
      </c>
      <c r="D10" s="46" t="s">
        <v>34</v>
      </c>
      <c r="E10" s="45">
        <v>1065623</v>
      </c>
      <c r="F10" s="54">
        <v>280204</v>
      </c>
      <c r="G10" s="45">
        <v>398108</v>
      </c>
      <c r="H10" s="44">
        <f t="shared" si="2"/>
        <v>142.08</v>
      </c>
      <c r="I10" s="35">
        <f t="shared" si="3"/>
        <v>37.35917862133231</v>
      </c>
      <c r="J10" s="49"/>
    </row>
    <row r="11" spans="1:10" ht="15.75" customHeight="1">
      <c r="A11" s="36">
        <f t="shared" si="0"/>
        <v>4</v>
      </c>
      <c r="B11" s="55">
        <f t="shared" si="1"/>
        <v>4</v>
      </c>
      <c r="C11" s="55">
        <v>36</v>
      </c>
      <c r="D11" s="46" t="s">
        <v>43</v>
      </c>
      <c r="E11" s="45">
        <v>669295</v>
      </c>
      <c r="F11" s="54">
        <v>189647</v>
      </c>
      <c r="G11" s="45">
        <v>247541</v>
      </c>
      <c r="H11" s="44">
        <f t="shared" si="2"/>
        <v>130.53</v>
      </c>
      <c r="I11" s="35">
        <f t="shared" si="3"/>
        <v>36.98533531551857</v>
      </c>
      <c r="J11" s="49"/>
    </row>
    <row r="12" spans="1:10" ht="15.75" customHeight="1">
      <c r="A12" s="36">
        <f t="shared" si="0"/>
        <v>5</v>
      </c>
      <c r="B12" s="55">
        <f t="shared" si="1"/>
        <v>5</v>
      </c>
      <c r="C12" s="55">
        <v>15</v>
      </c>
      <c r="D12" s="46" t="s">
        <v>22</v>
      </c>
      <c r="E12" s="45">
        <v>2189973</v>
      </c>
      <c r="F12" s="54">
        <v>661178</v>
      </c>
      <c r="G12" s="45">
        <v>791559</v>
      </c>
      <c r="H12" s="44">
        <f t="shared" si="2"/>
        <v>119.72</v>
      </c>
      <c r="I12" s="35">
        <f t="shared" si="3"/>
        <v>36.14469219483528</v>
      </c>
      <c r="J12" s="49"/>
    </row>
    <row r="13" spans="1:10" ht="15.75" customHeight="1">
      <c r="A13" s="36">
        <f t="shared" si="0"/>
        <v>6</v>
      </c>
      <c r="B13" s="55">
        <f t="shared" si="1"/>
        <v>6</v>
      </c>
      <c r="C13" s="55">
        <v>12</v>
      </c>
      <c r="D13" s="46" t="s">
        <v>19</v>
      </c>
      <c r="E13" s="45">
        <v>697770</v>
      </c>
      <c r="F13" s="54">
        <v>224100</v>
      </c>
      <c r="G13" s="45">
        <v>238948</v>
      </c>
      <c r="H13" s="44">
        <f t="shared" si="2"/>
        <v>106.63</v>
      </c>
      <c r="I13" s="35">
        <f t="shared" si="3"/>
        <v>34.24452183384209</v>
      </c>
      <c r="J13" s="49"/>
    </row>
    <row r="14" spans="1:10" ht="15.75" customHeight="1">
      <c r="A14" s="36">
        <f t="shared" si="0"/>
        <v>7</v>
      </c>
      <c r="B14" s="55">
        <f t="shared" si="1"/>
        <v>7</v>
      </c>
      <c r="C14" s="55">
        <v>6</v>
      </c>
      <c r="D14" s="46" t="s">
        <v>55</v>
      </c>
      <c r="E14" s="45">
        <v>16523832</v>
      </c>
      <c r="F14" s="54">
        <v>5033777</v>
      </c>
      <c r="G14" s="45">
        <v>5646737</v>
      </c>
      <c r="H14" s="44">
        <f t="shared" si="2"/>
        <v>112.18</v>
      </c>
      <c r="I14" s="35">
        <f t="shared" si="3"/>
        <v>34.17328982768646</v>
      </c>
      <c r="J14" s="49"/>
    </row>
    <row r="15" spans="1:10" ht="15.75" customHeight="1">
      <c r="A15" s="36">
        <f t="shared" si="0"/>
        <v>8</v>
      </c>
      <c r="B15" s="55">
        <f t="shared" si="1"/>
        <v>8</v>
      </c>
      <c r="C15" s="55">
        <v>17</v>
      </c>
      <c r="D15" s="46" t="s">
        <v>24</v>
      </c>
      <c r="E15" s="45">
        <v>2025428</v>
      </c>
      <c r="F15" s="54">
        <v>628590</v>
      </c>
      <c r="G15" s="45">
        <v>676251</v>
      </c>
      <c r="H15" s="44">
        <f t="shared" si="2"/>
        <v>107.58</v>
      </c>
      <c r="I15" s="35">
        <f t="shared" si="3"/>
        <v>33.38805427791065</v>
      </c>
      <c r="J15" s="49"/>
    </row>
    <row r="16" spans="1:10" ht="15.75" customHeight="1">
      <c r="A16" s="36">
        <f t="shared" si="0"/>
        <v>9</v>
      </c>
      <c r="B16" s="55">
        <f t="shared" si="1"/>
        <v>9</v>
      </c>
      <c r="C16" s="55">
        <v>3</v>
      </c>
      <c r="D16" s="41" t="s">
        <v>8</v>
      </c>
      <c r="E16" s="45">
        <v>3619223</v>
      </c>
      <c r="F16" s="54">
        <v>1040450</v>
      </c>
      <c r="G16" s="45">
        <v>1201011</v>
      </c>
      <c r="H16" s="44">
        <f t="shared" si="2"/>
        <v>115.43</v>
      </c>
      <c r="I16" s="35">
        <f t="shared" si="3"/>
        <v>33.184222138287694</v>
      </c>
      <c r="J16" s="49"/>
    </row>
    <row r="17" spans="1:10" ht="15.75" customHeight="1">
      <c r="A17" s="36">
        <f t="shared" si="0"/>
        <v>10</v>
      </c>
      <c r="B17" s="55">
        <f t="shared" si="1"/>
        <v>10</v>
      </c>
      <c r="C17" s="55">
        <v>34</v>
      </c>
      <c r="D17" s="46" t="s">
        <v>41</v>
      </c>
      <c r="E17" s="45">
        <v>2276055</v>
      </c>
      <c r="F17" s="54">
        <v>721189</v>
      </c>
      <c r="G17" s="45">
        <v>752700</v>
      </c>
      <c r="H17" s="44">
        <f t="shared" si="2"/>
        <v>104.37</v>
      </c>
      <c r="I17" s="35">
        <f t="shared" si="3"/>
        <v>33.070378352016974</v>
      </c>
      <c r="J17" s="49"/>
    </row>
    <row r="18" spans="1:10" ht="15.75" customHeight="1">
      <c r="A18" s="36">
        <f t="shared" si="0"/>
        <v>11</v>
      </c>
      <c r="B18" s="55">
        <f t="shared" si="1"/>
        <v>11</v>
      </c>
      <c r="C18" s="55">
        <v>35</v>
      </c>
      <c r="D18" s="46" t="s">
        <v>42</v>
      </c>
      <c r="E18" s="45">
        <v>2614687</v>
      </c>
      <c r="F18" s="54">
        <v>743066</v>
      </c>
      <c r="G18" s="45">
        <v>859711</v>
      </c>
      <c r="H18" s="44">
        <f t="shared" si="2"/>
        <v>115.7</v>
      </c>
      <c r="I18" s="35">
        <f t="shared" si="3"/>
        <v>32.880073217176665</v>
      </c>
      <c r="J18" s="49"/>
    </row>
    <row r="19" spans="1:10" ht="15.75" customHeight="1">
      <c r="A19" s="36">
        <f t="shared" si="0"/>
        <v>12</v>
      </c>
      <c r="B19" s="55">
        <f t="shared" si="1"/>
        <v>12</v>
      </c>
      <c r="C19" s="55">
        <v>25</v>
      </c>
      <c r="D19" s="46" t="s">
        <v>32</v>
      </c>
      <c r="E19" s="45">
        <v>1076929</v>
      </c>
      <c r="F19" s="54">
        <v>269388</v>
      </c>
      <c r="G19" s="45">
        <v>348916</v>
      </c>
      <c r="H19" s="44">
        <f t="shared" si="2"/>
        <v>129.52</v>
      </c>
      <c r="I19" s="35">
        <f t="shared" si="3"/>
        <v>32.39916466173722</v>
      </c>
      <c r="J19" s="49"/>
    </row>
    <row r="20" spans="1:10" ht="15.75" customHeight="1">
      <c r="A20" s="36">
        <f t="shared" si="0"/>
        <v>13</v>
      </c>
      <c r="B20" s="55">
        <f t="shared" si="1"/>
        <v>13</v>
      </c>
      <c r="C20" s="55">
        <v>2</v>
      </c>
      <c r="D20" s="46" t="s">
        <v>52</v>
      </c>
      <c r="E20" s="45">
        <v>3378755</v>
      </c>
      <c r="F20" s="54">
        <v>1012108</v>
      </c>
      <c r="G20" s="45">
        <v>1080293</v>
      </c>
      <c r="H20" s="44">
        <f t="shared" si="2"/>
        <v>106.74</v>
      </c>
      <c r="I20" s="35">
        <f t="shared" si="3"/>
        <v>31.973108437871346</v>
      </c>
      <c r="J20" s="49"/>
    </row>
    <row r="21" spans="1:10" ht="15.75" customHeight="1">
      <c r="A21" s="36">
        <f t="shared" si="0"/>
        <v>14</v>
      </c>
      <c r="B21" s="55">
        <f t="shared" si="1"/>
        <v>14</v>
      </c>
      <c r="C21" s="55">
        <v>37</v>
      </c>
      <c r="D21" s="46" t="s">
        <v>44</v>
      </c>
      <c r="E21" s="45">
        <v>804346</v>
      </c>
      <c r="F21" s="54">
        <v>251414</v>
      </c>
      <c r="G21" s="45">
        <v>257085</v>
      </c>
      <c r="H21" s="44">
        <f t="shared" si="2"/>
        <v>102.26</v>
      </c>
      <c r="I21" s="35">
        <f t="shared" si="3"/>
        <v>31.961991481277956</v>
      </c>
      <c r="J21" s="49"/>
    </row>
    <row r="22" spans="1:10" ht="15.75" customHeight="1">
      <c r="A22" s="36">
        <f t="shared" si="0"/>
        <v>15</v>
      </c>
      <c r="B22" s="55">
        <f t="shared" si="1"/>
        <v>15</v>
      </c>
      <c r="C22" s="55">
        <v>31</v>
      </c>
      <c r="D22" s="46" t="s">
        <v>38</v>
      </c>
      <c r="E22" s="45">
        <v>536843</v>
      </c>
      <c r="F22" s="54">
        <v>149456</v>
      </c>
      <c r="G22" s="45">
        <v>170875</v>
      </c>
      <c r="H22" s="44">
        <f t="shared" si="2"/>
        <v>114.33</v>
      </c>
      <c r="I22" s="35">
        <f t="shared" si="3"/>
        <v>31.82960381340541</v>
      </c>
      <c r="J22" s="49"/>
    </row>
    <row r="23" spans="1:10" ht="15.75" customHeight="1">
      <c r="A23" s="36">
        <f t="shared" si="0"/>
        <v>16</v>
      </c>
      <c r="B23" s="55">
        <f t="shared" si="1"/>
        <v>16</v>
      </c>
      <c r="C23" s="55">
        <v>9</v>
      </c>
      <c r="D23" s="46" t="s">
        <v>16</v>
      </c>
      <c r="E23" s="45">
        <v>930890</v>
      </c>
      <c r="F23" s="54">
        <v>239941</v>
      </c>
      <c r="G23" s="45">
        <v>294328</v>
      </c>
      <c r="H23" s="44">
        <f t="shared" si="2"/>
        <v>122.67</v>
      </c>
      <c r="I23" s="35">
        <f t="shared" si="3"/>
        <v>31.61791403925276</v>
      </c>
      <c r="J23" s="49"/>
    </row>
    <row r="24" spans="1:10" ht="15.75" customHeight="1">
      <c r="A24" s="36">
        <f t="shared" si="0"/>
        <v>17</v>
      </c>
      <c r="B24" s="55">
        <f t="shared" si="1"/>
        <v>17</v>
      </c>
      <c r="C24" s="55">
        <v>39</v>
      </c>
      <c r="D24" s="46" t="s">
        <v>46</v>
      </c>
      <c r="E24" s="45">
        <v>2411054</v>
      </c>
      <c r="F24" s="54">
        <v>665968</v>
      </c>
      <c r="G24" s="45">
        <v>759003</v>
      </c>
      <c r="H24" s="44">
        <f t="shared" si="2"/>
        <v>113.97</v>
      </c>
      <c r="I24" s="35">
        <f t="shared" si="3"/>
        <v>31.48013275521826</v>
      </c>
      <c r="J24" s="49"/>
    </row>
    <row r="25" spans="1:10" ht="15.75" customHeight="1">
      <c r="A25" s="36">
        <f t="shared" si="0"/>
        <v>18</v>
      </c>
      <c r="B25" s="55">
        <f t="shared" si="1"/>
        <v>18</v>
      </c>
      <c r="C25" s="55">
        <v>23</v>
      </c>
      <c r="D25" s="46" t="s">
        <v>30</v>
      </c>
      <c r="E25" s="45">
        <v>2215168</v>
      </c>
      <c r="F25" s="54">
        <v>605081</v>
      </c>
      <c r="G25" s="45">
        <v>695613</v>
      </c>
      <c r="H25" s="44">
        <f t="shared" si="2"/>
        <v>114.96</v>
      </c>
      <c r="I25" s="35">
        <f t="shared" si="3"/>
        <v>31.402268360684154</v>
      </c>
      <c r="J25" s="49"/>
    </row>
    <row r="26" spans="1:10" ht="15.75" customHeight="1">
      <c r="A26" s="36">
        <f t="shared" si="0"/>
        <v>19</v>
      </c>
      <c r="B26" s="55">
        <f t="shared" si="1"/>
        <v>19</v>
      </c>
      <c r="C26" s="55">
        <v>40</v>
      </c>
      <c r="D26" s="46" t="s">
        <v>47</v>
      </c>
      <c r="E26" s="45">
        <v>2318801</v>
      </c>
      <c r="F26" s="54">
        <v>694761</v>
      </c>
      <c r="G26" s="45">
        <v>721384</v>
      </c>
      <c r="H26" s="44">
        <f t="shared" si="2"/>
        <v>103.83</v>
      </c>
      <c r="I26" s="35">
        <f t="shared" si="3"/>
        <v>31.110216012499563</v>
      </c>
      <c r="J26" s="49"/>
    </row>
    <row r="27" spans="1:10" ht="15.75" customHeight="1">
      <c r="A27" s="36">
        <f t="shared" si="0"/>
        <v>20</v>
      </c>
      <c r="B27" s="55">
        <f t="shared" si="1"/>
        <v>20</v>
      </c>
      <c r="C27" s="55">
        <v>44</v>
      </c>
      <c r="D27" s="46" t="s">
        <v>51</v>
      </c>
      <c r="E27" s="45">
        <v>700487</v>
      </c>
      <c r="F27" s="54">
        <v>172951</v>
      </c>
      <c r="G27" s="45">
        <v>217869</v>
      </c>
      <c r="H27" s="44">
        <f t="shared" si="2"/>
        <v>125.97</v>
      </c>
      <c r="I27" s="35">
        <f t="shared" si="3"/>
        <v>31.10250440050993</v>
      </c>
      <c r="J27" s="49"/>
    </row>
    <row r="28" spans="1:10" ht="15.75" customHeight="1">
      <c r="A28" s="36">
        <f t="shared" si="0"/>
        <v>21</v>
      </c>
      <c r="B28" s="55">
        <f t="shared" si="1"/>
        <v>21</v>
      </c>
      <c r="C28" s="55">
        <v>22</v>
      </c>
      <c r="D28" s="46" t="s">
        <v>29</v>
      </c>
      <c r="E28" s="45">
        <v>365289</v>
      </c>
      <c r="F28" s="54">
        <v>106302</v>
      </c>
      <c r="G28" s="45">
        <v>112879</v>
      </c>
      <c r="H28" s="44">
        <f t="shared" si="2"/>
        <v>106.19</v>
      </c>
      <c r="I28" s="35">
        <f t="shared" si="3"/>
        <v>30.901286378730262</v>
      </c>
      <c r="J28" s="49"/>
    </row>
    <row r="29" spans="1:10" ht="15.75" customHeight="1">
      <c r="A29" s="36">
        <f t="shared" si="0"/>
        <v>22</v>
      </c>
      <c r="B29" s="55">
        <f t="shared" si="1"/>
        <v>22</v>
      </c>
      <c r="C29" s="55">
        <v>43</v>
      </c>
      <c r="D29" s="46" t="s">
        <v>50</v>
      </c>
      <c r="E29" s="45">
        <v>1891511</v>
      </c>
      <c r="F29" s="54">
        <v>644844</v>
      </c>
      <c r="G29" s="45">
        <v>581818</v>
      </c>
      <c r="H29" s="44">
        <f t="shared" si="2"/>
        <v>90.23</v>
      </c>
      <c r="I29" s="35">
        <f t="shared" si="3"/>
        <v>30.759429894935845</v>
      </c>
      <c r="J29" s="49"/>
    </row>
    <row r="30" spans="1:10" ht="15.75" customHeight="1">
      <c r="A30" s="36">
        <f t="shared" si="0"/>
        <v>23</v>
      </c>
      <c r="B30" s="55">
        <f t="shared" si="1"/>
        <v>23</v>
      </c>
      <c r="C30" s="55">
        <v>5</v>
      </c>
      <c r="D30" s="46" t="s">
        <v>54</v>
      </c>
      <c r="E30" s="45">
        <v>71972723</v>
      </c>
      <c r="F30" s="54">
        <v>21036235</v>
      </c>
      <c r="G30" s="45">
        <v>22009473</v>
      </c>
      <c r="H30" s="44">
        <f t="shared" si="2"/>
        <v>104.63</v>
      </c>
      <c r="I30" s="35">
        <f t="shared" si="3"/>
        <v>30.58029776086143</v>
      </c>
      <c r="J30" s="49"/>
    </row>
    <row r="31" spans="1:10" ht="15.75" customHeight="1">
      <c r="A31" s="36">
        <f t="shared" si="0"/>
        <v>24</v>
      </c>
      <c r="B31" s="55">
        <f t="shared" si="1"/>
        <v>24</v>
      </c>
      <c r="C31" s="55">
        <v>13</v>
      </c>
      <c r="D31" s="46" t="s">
        <v>20</v>
      </c>
      <c r="E31" s="45">
        <v>1325075</v>
      </c>
      <c r="F31" s="54">
        <v>403683</v>
      </c>
      <c r="G31" s="45">
        <v>403171</v>
      </c>
      <c r="H31" s="44">
        <f t="shared" si="2"/>
        <v>99.87</v>
      </c>
      <c r="I31" s="35">
        <f t="shared" si="3"/>
        <v>30.426277757862763</v>
      </c>
      <c r="J31" s="49"/>
    </row>
    <row r="32" spans="1:10" ht="15.75" customHeight="1">
      <c r="A32" s="36">
        <f t="shared" si="0"/>
        <v>25</v>
      </c>
      <c r="B32" s="55">
        <f t="shared" si="1"/>
        <v>25</v>
      </c>
      <c r="C32" s="55">
        <v>8</v>
      </c>
      <c r="D32" s="46" t="s">
        <v>15</v>
      </c>
      <c r="E32" s="45">
        <v>1258213</v>
      </c>
      <c r="F32" s="54">
        <v>347102</v>
      </c>
      <c r="G32" s="45">
        <v>379812</v>
      </c>
      <c r="H32" s="44">
        <f t="shared" si="2"/>
        <v>109.42</v>
      </c>
      <c r="I32" s="35">
        <f t="shared" si="3"/>
        <v>30.186621819993913</v>
      </c>
      <c r="J32" s="49"/>
    </row>
    <row r="33" spans="1:10" ht="15.75" customHeight="1">
      <c r="A33" s="36">
        <f t="shared" si="0"/>
        <v>26</v>
      </c>
      <c r="B33" s="55">
        <f t="shared" si="1"/>
        <v>26</v>
      </c>
      <c r="C33" s="43">
        <v>1</v>
      </c>
      <c r="D33" s="42" t="s">
        <v>7</v>
      </c>
      <c r="E33" s="45">
        <v>4796958</v>
      </c>
      <c r="F33" s="54">
        <v>1290263</v>
      </c>
      <c r="G33" s="45">
        <v>1443342</v>
      </c>
      <c r="H33" s="44">
        <f t="shared" si="2"/>
        <v>111.86</v>
      </c>
      <c r="I33" s="35">
        <f t="shared" si="3"/>
        <v>30.08869370963848</v>
      </c>
      <c r="J33" s="49"/>
    </row>
    <row r="34" spans="1:10" ht="15.75" customHeight="1">
      <c r="A34" s="36">
        <f t="shared" si="0"/>
        <v>27</v>
      </c>
      <c r="B34" s="55">
        <f t="shared" si="1"/>
        <v>27</v>
      </c>
      <c r="C34" s="55">
        <v>42</v>
      </c>
      <c r="D34" s="46" t="s">
        <v>49</v>
      </c>
      <c r="E34" s="45">
        <v>473346</v>
      </c>
      <c r="F34" s="54">
        <v>127933</v>
      </c>
      <c r="G34" s="45">
        <v>142298</v>
      </c>
      <c r="H34" s="44">
        <f t="shared" si="2"/>
        <v>111.23</v>
      </c>
      <c r="I34" s="35">
        <f t="shared" si="3"/>
        <v>30.06215326632104</v>
      </c>
      <c r="J34" s="49"/>
    </row>
    <row r="35" spans="1:10" ht="15.75" customHeight="1">
      <c r="A35" s="36">
        <f t="shared" si="0"/>
        <v>28</v>
      </c>
      <c r="B35" s="55">
        <f t="shared" si="1"/>
        <v>28</v>
      </c>
      <c r="C35" s="55">
        <v>7</v>
      </c>
      <c r="D35" s="46" t="s">
        <v>56</v>
      </c>
      <c r="E35" s="45">
        <v>32947675</v>
      </c>
      <c r="F35" s="54">
        <v>8621041</v>
      </c>
      <c r="G35" s="45">
        <v>9857504</v>
      </c>
      <c r="H35" s="44">
        <f t="shared" si="2"/>
        <v>114.34</v>
      </c>
      <c r="I35" s="35">
        <f t="shared" si="3"/>
        <v>29.918663456526147</v>
      </c>
      <c r="J35" s="49"/>
    </row>
    <row r="36" spans="1:10" ht="15.75" customHeight="1">
      <c r="A36" s="36">
        <f t="shared" si="0"/>
        <v>29</v>
      </c>
      <c r="B36" s="55">
        <f t="shared" si="1"/>
        <v>29</v>
      </c>
      <c r="C36" s="55">
        <v>26</v>
      </c>
      <c r="D36" s="46" t="s">
        <v>33</v>
      </c>
      <c r="E36" s="45">
        <v>1313319</v>
      </c>
      <c r="F36" s="54">
        <v>345515</v>
      </c>
      <c r="G36" s="45">
        <v>390587</v>
      </c>
      <c r="H36" s="44">
        <f t="shared" si="2"/>
        <v>113.04</v>
      </c>
      <c r="I36" s="35">
        <f t="shared" si="3"/>
        <v>29.7404514820847</v>
      </c>
      <c r="J36" s="49"/>
    </row>
    <row r="37" spans="1:10" ht="15.75" customHeight="1">
      <c r="A37" s="36">
        <f t="shared" si="0"/>
        <v>30</v>
      </c>
      <c r="B37" s="55">
        <f t="shared" si="1"/>
        <v>30</v>
      </c>
      <c r="C37" s="55">
        <v>19</v>
      </c>
      <c r="D37" s="46" t="s">
        <v>26</v>
      </c>
      <c r="E37" s="45">
        <v>1435237</v>
      </c>
      <c r="F37" s="54">
        <v>390045</v>
      </c>
      <c r="G37" s="45">
        <v>425366</v>
      </c>
      <c r="H37" s="44">
        <f t="shared" si="2"/>
        <v>109.06</v>
      </c>
      <c r="I37" s="35">
        <f t="shared" si="3"/>
        <v>29.637335157886817</v>
      </c>
      <c r="J37" s="49"/>
    </row>
    <row r="38" spans="1:10" ht="15.75" customHeight="1">
      <c r="A38" s="36">
        <f t="shared" si="0"/>
        <v>31</v>
      </c>
      <c r="B38" s="55">
        <f t="shared" si="1"/>
        <v>31</v>
      </c>
      <c r="C38" s="55">
        <v>30</v>
      </c>
      <c r="D38" s="46" t="s">
        <v>37</v>
      </c>
      <c r="E38" s="45">
        <v>644464</v>
      </c>
      <c r="F38" s="54">
        <v>192205</v>
      </c>
      <c r="G38" s="45">
        <v>190479</v>
      </c>
      <c r="H38" s="44">
        <f t="shared" si="2"/>
        <v>99.1</v>
      </c>
      <c r="I38" s="35">
        <f t="shared" si="3"/>
        <v>29.556189329427244</v>
      </c>
      <c r="J38" s="49"/>
    </row>
    <row r="39" spans="1:10" ht="15.75" customHeight="1">
      <c r="A39" s="36">
        <f t="shared" si="0"/>
        <v>32</v>
      </c>
      <c r="B39" s="55">
        <f t="shared" si="1"/>
        <v>32</v>
      </c>
      <c r="C39" s="55">
        <v>11</v>
      </c>
      <c r="D39" s="46" t="s">
        <v>18</v>
      </c>
      <c r="E39" s="45">
        <v>1566510</v>
      </c>
      <c r="F39" s="54">
        <v>484596</v>
      </c>
      <c r="G39" s="45">
        <v>457862</v>
      </c>
      <c r="H39" s="44">
        <f t="shared" si="2"/>
        <v>94.48</v>
      </c>
      <c r="I39" s="35">
        <f t="shared" si="3"/>
        <v>29.228156858239014</v>
      </c>
      <c r="J39" s="49"/>
    </row>
    <row r="40" spans="1:10" ht="15.75" customHeight="1">
      <c r="A40" s="36">
        <f t="shared" si="0"/>
        <v>33</v>
      </c>
      <c r="B40" s="55">
        <f t="shared" si="1"/>
        <v>33</v>
      </c>
      <c r="C40" s="55">
        <v>29</v>
      </c>
      <c r="D40" s="46" t="s">
        <v>36</v>
      </c>
      <c r="E40" s="45">
        <v>979485</v>
      </c>
      <c r="F40" s="54">
        <v>285855</v>
      </c>
      <c r="G40" s="45">
        <v>286153</v>
      </c>
      <c r="H40" s="44">
        <f t="shared" si="2"/>
        <v>100.1</v>
      </c>
      <c r="I40" s="35">
        <f t="shared" si="3"/>
        <v>29.214638304823453</v>
      </c>
      <c r="J40" s="49"/>
    </row>
    <row r="41" spans="1:10" ht="15.75" customHeight="1">
      <c r="A41" s="36">
        <f t="shared" si="0"/>
        <v>34</v>
      </c>
      <c r="B41" s="55">
        <f t="shared" si="1"/>
        <v>34</v>
      </c>
      <c r="C41" s="55">
        <v>18</v>
      </c>
      <c r="D41" s="46" t="s">
        <v>25</v>
      </c>
      <c r="E41" s="45">
        <v>542377</v>
      </c>
      <c r="F41" s="54">
        <v>147341</v>
      </c>
      <c r="G41" s="45">
        <v>158350</v>
      </c>
      <c r="H41" s="44">
        <f t="shared" si="2"/>
        <v>107.47</v>
      </c>
      <c r="I41" s="35">
        <f t="shared" si="3"/>
        <v>29.195559546219695</v>
      </c>
      <c r="J41" s="49"/>
    </row>
    <row r="42" spans="1:10" ht="15.75" customHeight="1">
      <c r="A42" s="36">
        <f t="shared" si="0"/>
        <v>35</v>
      </c>
      <c r="B42" s="55">
        <f t="shared" si="1"/>
        <v>35</v>
      </c>
      <c r="C42" s="55">
        <v>10</v>
      </c>
      <c r="D42" s="46" t="s">
        <v>17</v>
      </c>
      <c r="E42" s="45">
        <v>460155</v>
      </c>
      <c r="F42" s="54">
        <v>125908</v>
      </c>
      <c r="G42" s="45">
        <v>133975</v>
      </c>
      <c r="H42" s="44">
        <f t="shared" si="2"/>
        <v>106.41</v>
      </c>
      <c r="I42" s="35">
        <f t="shared" si="3"/>
        <v>29.11518944703415</v>
      </c>
      <c r="J42" s="49"/>
    </row>
    <row r="43" spans="1:10" ht="15.75" customHeight="1">
      <c r="A43" s="36">
        <f t="shared" si="0"/>
        <v>36</v>
      </c>
      <c r="B43" s="55">
        <f t="shared" si="1"/>
        <v>36</v>
      </c>
      <c r="C43" s="55">
        <v>38</v>
      </c>
      <c r="D43" s="46" t="s">
        <v>45</v>
      </c>
      <c r="E43" s="45">
        <v>3796250</v>
      </c>
      <c r="F43" s="54">
        <v>1083482</v>
      </c>
      <c r="G43" s="45">
        <v>1087899</v>
      </c>
      <c r="H43" s="44">
        <f t="shared" si="2"/>
        <v>100.41</v>
      </c>
      <c r="I43" s="35">
        <f t="shared" si="3"/>
        <v>28.65720118538031</v>
      </c>
      <c r="J43" s="49"/>
    </row>
    <row r="44" spans="1:10" ht="15.75" customHeight="1">
      <c r="A44" s="36">
        <f t="shared" si="0"/>
        <v>37</v>
      </c>
      <c r="B44" s="55">
        <f t="shared" si="1"/>
        <v>37</v>
      </c>
      <c r="C44" s="55">
        <v>32</v>
      </c>
      <c r="D44" s="46" t="s">
        <v>39</v>
      </c>
      <c r="E44" s="45">
        <v>950552</v>
      </c>
      <c r="F44" s="54">
        <v>261371</v>
      </c>
      <c r="G44" s="45">
        <v>272069</v>
      </c>
      <c r="H44" s="44">
        <f t="shared" si="2"/>
        <v>104.09</v>
      </c>
      <c r="I44" s="35">
        <f t="shared" si="3"/>
        <v>28.622211094185275</v>
      </c>
      <c r="J44" s="49"/>
    </row>
    <row r="45" spans="1:10" ht="15.75" customHeight="1">
      <c r="A45" s="36">
        <f t="shared" si="0"/>
        <v>38</v>
      </c>
      <c r="B45" s="55">
        <f t="shared" si="1"/>
        <v>38</v>
      </c>
      <c r="C45" s="55">
        <v>33</v>
      </c>
      <c r="D45" s="46" t="s">
        <v>40</v>
      </c>
      <c r="E45" s="45">
        <v>809757</v>
      </c>
      <c r="F45" s="54">
        <v>225332</v>
      </c>
      <c r="G45" s="45">
        <v>221949</v>
      </c>
      <c r="H45" s="44">
        <f t="shared" si="2"/>
        <v>98.5</v>
      </c>
      <c r="I45" s="35">
        <f t="shared" si="3"/>
        <v>27.409333911284495</v>
      </c>
      <c r="J45" s="49"/>
    </row>
    <row r="46" spans="1:16" s="8" customFormat="1" ht="15.75" customHeight="1">
      <c r="A46" s="36">
        <f t="shared" si="0"/>
        <v>39</v>
      </c>
      <c r="B46" s="55">
        <f t="shared" si="1"/>
        <v>39</v>
      </c>
      <c r="C46" s="55">
        <v>24</v>
      </c>
      <c r="D46" s="46" t="s">
        <v>31</v>
      </c>
      <c r="E46" s="45">
        <v>1187998</v>
      </c>
      <c r="F46" s="54">
        <v>303774</v>
      </c>
      <c r="G46" s="45">
        <v>320796</v>
      </c>
      <c r="H46" s="44">
        <f t="shared" si="2"/>
        <v>105.6</v>
      </c>
      <c r="I46" s="35">
        <f t="shared" si="3"/>
        <v>27.00307576275381</v>
      </c>
      <c r="J46" s="49"/>
      <c r="K46"/>
      <c r="L46"/>
      <c r="M46"/>
      <c r="N46"/>
      <c r="O46"/>
      <c r="P46"/>
    </row>
    <row r="47" spans="1:10" ht="15.75" customHeight="1">
      <c r="A47" s="36">
        <f t="shared" si="0"/>
        <v>40</v>
      </c>
      <c r="B47" s="55">
        <f t="shared" si="1"/>
        <v>40</v>
      </c>
      <c r="C47" s="55">
        <v>21</v>
      </c>
      <c r="D47" s="46" t="s">
        <v>28</v>
      </c>
      <c r="E47" s="45">
        <v>1256488</v>
      </c>
      <c r="F47" s="54">
        <v>352233</v>
      </c>
      <c r="G47" s="45">
        <v>339159</v>
      </c>
      <c r="H47" s="44">
        <f t="shared" si="2"/>
        <v>96.29</v>
      </c>
      <c r="I47" s="35">
        <f t="shared" si="3"/>
        <v>26.992617518034397</v>
      </c>
      <c r="J47" s="49"/>
    </row>
    <row r="48" spans="1:10" ht="15.75" customHeight="1">
      <c r="A48" s="36">
        <f t="shared" si="0"/>
        <v>41</v>
      </c>
      <c r="B48" s="55">
        <f t="shared" si="1"/>
        <v>41</v>
      </c>
      <c r="C48" s="55">
        <v>16</v>
      </c>
      <c r="D48" s="46" t="s">
        <v>23</v>
      </c>
      <c r="E48" s="45">
        <v>2284580</v>
      </c>
      <c r="F48" s="54">
        <v>623148</v>
      </c>
      <c r="G48" s="45">
        <v>610512</v>
      </c>
      <c r="H48" s="44">
        <f t="shared" si="2"/>
        <v>97.97</v>
      </c>
      <c r="I48" s="35">
        <f t="shared" si="3"/>
        <v>26.723161368829278</v>
      </c>
      <c r="J48" s="49"/>
    </row>
    <row r="49" spans="1:10" ht="15.75" customHeight="1">
      <c r="A49" s="36">
        <f t="shared" si="0"/>
        <v>42</v>
      </c>
      <c r="B49" s="55">
        <f t="shared" si="1"/>
        <v>42</v>
      </c>
      <c r="C49" s="55">
        <v>14</v>
      </c>
      <c r="D49" s="46" t="s">
        <v>21</v>
      </c>
      <c r="E49" s="45">
        <v>1337642</v>
      </c>
      <c r="F49" s="54">
        <v>383760</v>
      </c>
      <c r="G49" s="45">
        <v>356532</v>
      </c>
      <c r="H49" s="44">
        <f t="shared" si="2"/>
        <v>92.9</v>
      </c>
      <c r="I49" s="35">
        <f t="shared" si="3"/>
        <v>26.653768347584776</v>
      </c>
      <c r="J49" s="49"/>
    </row>
    <row r="50" spans="1:10" ht="15.75" customHeight="1">
      <c r="A50" s="36">
        <f t="shared" si="0"/>
        <v>43</v>
      </c>
      <c r="B50" s="55">
        <f t="shared" si="1"/>
        <v>43</v>
      </c>
      <c r="C50" s="55">
        <v>4</v>
      </c>
      <c r="D50" s="46" t="s">
        <v>53</v>
      </c>
      <c r="E50" s="45">
        <v>1466806</v>
      </c>
      <c r="F50" s="54">
        <v>402711</v>
      </c>
      <c r="G50" s="45">
        <v>383617</v>
      </c>
      <c r="H50" s="44">
        <f t="shared" si="2"/>
        <v>95.26</v>
      </c>
      <c r="I50" s="35">
        <f t="shared" si="3"/>
        <v>26.153219989555538</v>
      </c>
      <c r="J50" s="49"/>
    </row>
    <row r="51" spans="1:10" ht="15.75" customHeight="1" thickBot="1">
      <c r="A51" s="34">
        <f t="shared" si="0"/>
        <v>44</v>
      </c>
      <c r="B51" s="33">
        <f t="shared" si="1"/>
        <v>44</v>
      </c>
      <c r="C51" s="33">
        <v>28</v>
      </c>
      <c r="D51" s="32" t="s">
        <v>35</v>
      </c>
      <c r="E51" s="31">
        <v>1209403</v>
      </c>
      <c r="F51" s="30">
        <v>325662</v>
      </c>
      <c r="G51" s="31">
        <v>269843</v>
      </c>
      <c r="H51" s="29">
        <f t="shared" si="2"/>
        <v>82.86</v>
      </c>
      <c r="I51" s="28">
        <f t="shared" si="3"/>
        <v>22.31208290371365</v>
      </c>
      <c r="J51" s="49"/>
    </row>
    <row r="52" spans="1:16" s="4" customFormat="1" ht="16.5" customHeight="1" thickBot="1">
      <c r="A52" s="90" t="s">
        <v>9</v>
      </c>
      <c r="B52" s="91"/>
      <c r="C52" s="91"/>
      <c r="D52" s="91"/>
      <c r="E52" s="52">
        <f>SUM(E8:E51)</f>
        <v>189082021</v>
      </c>
      <c r="F52" s="27">
        <f>SUM(F8:F51)</f>
        <v>54204115</v>
      </c>
      <c r="G52" s="27">
        <f>SUM(G8:G51)</f>
        <v>59299701</v>
      </c>
      <c r="H52" s="26">
        <f>ROUND(G52/F52*100,1)</f>
        <v>109.4</v>
      </c>
      <c r="I52" s="25">
        <f t="shared" si="3"/>
        <v>31.36189294274573</v>
      </c>
      <c r="J52" s="49"/>
      <c r="K52"/>
      <c r="L52"/>
      <c r="M52"/>
      <c r="N52"/>
      <c r="O52"/>
      <c r="P52"/>
    </row>
    <row r="53" spans="1:16" s="5" customFormat="1" ht="16.5" customHeight="1" thickBot="1">
      <c r="A53" s="84" t="s">
        <v>10</v>
      </c>
      <c r="B53" s="85"/>
      <c r="C53" s="85"/>
      <c r="D53" s="85"/>
      <c r="E53" s="51">
        <f>E54-E52</f>
        <v>14987166</v>
      </c>
      <c r="F53" s="51">
        <f>F54-F52</f>
        <v>5070644</v>
      </c>
      <c r="G53" s="51">
        <f>G54-G52</f>
        <v>4203697</v>
      </c>
      <c r="H53" s="24">
        <f>ROUND(G53/F53*100,1)</f>
        <v>82.9</v>
      </c>
      <c r="I53" s="23">
        <f t="shared" si="3"/>
        <v>28.04864508740345</v>
      </c>
      <c r="J53" s="49"/>
      <c r="K53"/>
      <c r="L53"/>
      <c r="M53"/>
      <c r="N53"/>
      <c r="O53"/>
      <c r="P53"/>
    </row>
    <row r="54" spans="1:16" s="6" customFormat="1" ht="16.5" customHeight="1" thickBot="1">
      <c r="A54" s="86" t="s">
        <v>11</v>
      </c>
      <c r="B54" s="87"/>
      <c r="C54" s="87"/>
      <c r="D54" s="87"/>
      <c r="E54" s="52">
        <v>204069187</v>
      </c>
      <c r="F54" s="50">
        <v>59274759</v>
      </c>
      <c r="G54" s="50">
        <v>63503398</v>
      </c>
      <c r="H54" s="26">
        <f>ROUND(G54/F54*100,1)</f>
        <v>107.1</v>
      </c>
      <c r="I54" s="25">
        <f t="shared" si="3"/>
        <v>31.11856274509488</v>
      </c>
      <c r="J54" s="49"/>
      <c r="K54"/>
      <c r="L54"/>
      <c r="M54"/>
      <c r="N54"/>
      <c r="O54"/>
      <c r="P54"/>
    </row>
    <row r="55" ht="16.5" customHeight="1">
      <c r="E55"/>
    </row>
    <row r="56" ht="14.25" customHeight="1">
      <c r="E56"/>
    </row>
    <row r="57" spans="5:9" ht="14.25" customHeight="1">
      <c r="E57" s="12"/>
      <c r="F57" s="7"/>
      <c r="G57" s="7"/>
      <c r="H57" s="7"/>
      <c r="I57" s="7"/>
    </row>
    <row r="58" spans="5:7" ht="14.25" customHeight="1">
      <c r="E58" s="12"/>
      <c r="F58" s="12"/>
      <c r="G58" s="12"/>
    </row>
    <row r="59" spans="5:7" ht="14.25" customHeight="1">
      <c r="E59" s="12"/>
      <c r="F59" s="12"/>
      <c r="G59" s="12"/>
    </row>
    <row r="61" spans="5:7" ht="14.25" customHeight="1">
      <c r="E61" s="12"/>
      <c r="F61" s="7"/>
      <c r="G61" s="7"/>
    </row>
    <row r="62" spans="6:7" ht="14.25" customHeight="1">
      <c r="F62" s="7"/>
      <c r="G62" s="7"/>
    </row>
    <row r="63" spans="5:7" ht="14.25" customHeight="1">
      <c r="E63" s="12"/>
      <c r="F63" s="7"/>
      <c r="G63" s="7"/>
    </row>
  </sheetData>
  <sheetProtection formatCells="0" formatColumns="0" formatRows="0" deleteColumns="0" deleteRows="0"/>
  <mergeCells count="11">
    <mergeCell ref="A1:I1"/>
    <mergeCell ref="A2:I2"/>
    <mergeCell ref="A3:I3"/>
    <mergeCell ref="A5:A7"/>
    <mergeCell ref="B5:B7"/>
    <mergeCell ref="A53:D53"/>
    <mergeCell ref="A54:D54"/>
    <mergeCell ref="D5:D7"/>
    <mergeCell ref="A52:D52"/>
    <mergeCell ref="C5:C7"/>
    <mergeCell ref="E5:I5"/>
  </mergeCells>
  <printOptions horizontalCentered="1"/>
  <pageMargins left="0.2362204724409449" right="0" top="0.31496062992125984" bottom="0.3937007874015748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90" zoomScaleSheetLayoutView="9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58" sqref="H58"/>
    </sheetView>
  </sheetViews>
  <sheetFormatPr defaultColWidth="9.140625" defaultRowHeight="15"/>
  <cols>
    <col min="1" max="1" width="3.8515625" style="0" customWidth="1"/>
    <col min="2" max="3" width="3.57421875" style="0" hidden="1" customWidth="1"/>
    <col min="4" max="4" width="28.00390625" style="0" customWidth="1"/>
    <col min="5" max="5" width="15.421875" style="11" customWidth="1"/>
    <col min="6" max="7" width="15.421875" style="0" customWidth="1"/>
    <col min="8" max="9" width="14.8515625" style="0" customWidth="1"/>
  </cols>
  <sheetData>
    <row r="1" spans="1:9" s="1" customFormat="1" ht="15.7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s="1" customFormat="1" ht="15.75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spans="1:9" s="1" customFormat="1" ht="14.25" customHeight="1">
      <c r="A3" s="97" t="str">
        <f>'по плану'!A3</f>
        <v>                   на банковский день  30 апреля  2014 г. ОТЧЕТ</v>
      </c>
      <c r="B3" s="97"/>
      <c r="C3" s="97"/>
      <c r="D3" s="97"/>
      <c r="E3" s="97"/>
      <c r="F3" s="97"/>
      <c r="G3" s="97"/>
      <c r="H3" s="97"/>
      <c r="I3" s="97"/>
    </row>
    <row r="4" spans="1:9" s="1" customFormat="1" ht="14.25" customHeight="1" thickBot="1">
      <c r="A4" s="9"/>
      <c r="B4" s="9"/>
      <c r="C4" s="9"/>
      <c r="D4" s="9"/>
      <c r="E4" s="9"/>
      <c r="F4" s="9"/>
      <c r="G4" s="9"/>
      <c r="H4" s="9"/>
      <c r="I4" s="9"/>
    </row>
    <row r="5" spans="1:9" s="2" customFormat="1" ht="18" customHeight="1">
      <c r="A5" s="98" t="s">
        <v>2</v>
      </c>
      <c r="B5" s="100" t="s">
        <v>2</v>
      </c>
      <c r="C5" s="92" t="s">
        <v>3</v>
      </c>
      <c r="D5" s="88" t="s">
        <v>4</v>
      </c>
      <c r="E5" s="103" t="s">
        <v>14</v>
      </c>
      <c r="F5" s="104"/>
      <c r="G5" s="104"/>
      <c r="H5" s="104"/>
      <c r="I5" s="105"/>
    </row>
    <row r="6" spans="1:9" s="2" customFormat="1" ht="70.5" customHeight="1">
      <c r="A6" s="99"/>
      <c r="B6" s="101"/>
      <c r="C6" s="93"/>
      <c r="D6" s="89"/>
      <c r="E6" s="48" t="s">
        <v>61</v>
      </c>
      <c r="F6" s="53" t="s">
        <v>13</v>
      </c>
      <c r="G6" s="53" t="s">
        <v>57</v>
      </c>
      <c r="H6" s="75" t="s">
        <v>58</v>
      </c>
      <c r="I6" s="76" t="s">
        <v>59</v>
      </c>
    </row>
    <row r="7" spans="1:9" s="3" customFormat="1" ht="15" customHeight="1">
      <c r="A7" s="99"/>
      <c r="B7" s="101"/>
      <c r="C7" s="93"/>
      <c r="D7" s="89"/>
      <c r="E7" s="77" t="s">
        <v>5</v>
      </c>
      <c r="F7" s="78" t="s">
        <v>5</v>
      </c>
      <c r="G7" s="78" t="s">
        <v>5</v>
      </c>
      <c r="H7" s="79" t="s">
        <v>6</v>
      </c>
      <c r="I7" s="80" t="s">
        <v>6</v>
      </c>
    </row>
    <row r="8" spans="1:9" ht="15.75" customHeight="1">
      <c r="A8" s="37">
        <f aca="true" t="shared" si="0" ref="A8:A51">A7+1</f>
        <v>1</v>
      </c>
      <c r="B8" s="40">
        <f aca="true" t="shared" si="1" ref="B8:B51">B7+1</f>
        <v>1</v>
      </c>
      <c r="C8" s="40">
        <v>41</v>
      </c>
      <c r="D8" s="83" t="s">
        <v>48</v>
      </c>
      <c r="E8" s="66">
        <v>5494382</v>
      </c>
      <c r="F8" s="39">
        <v>1729600</v>
      </c>
      <c r="G8" s="73">
        <v>2629659</v>
      </c>
      <c r="H8" s="21">
        <f aca="true" t="shared" si="2" ref="H8:H51">ROUND(G8/F8*100,2)</f>
        <v>152.04</v>
      </c>
      <c r="I8" s="65">
        <f aca="true" t="shared" si="3" ref="I8:I54">G8/E8*100</f>
        <v>47.86086952090336</v>
      </c>
    </row>
    <row r="9" spans="1:9" ht="15.75" customHeight="1">
      <c r="A9" s="36">
        <f t="shared" si="0"/>
        <v>2</v>
      </c>
      <c r="B9" s="55">
        <f t="shared" si="1"/>
        <v>2</v>
      </c>
      <c r="C9" s="55">
        <v>27</v>
      </c>
      <c r="D9" s="46" t="s">
        <v>34</v>
      </c>
      <c r="E9" s="67">
        <v>1065623</v>
      </c>
      <c r="F9" s="45">
        <v>280204</v>
      </c>
      <c r="G9" s="60">
        <v>398108</v>
      </c>
      <c r="H9" s="61">
        <f t="shared" si="2"/>
        <v>142.08</v>
      </c>
      <c r="I9" s="20">
        <f t="shared" si="3"/>
        <v>37.35917862133231</v>
      </c>
    </row>
    <row r="10" spans="1:9" ht="15.75" customHeight="1">
      <c r="A10" s="36">
        <f t="shared" si="0"/>
        <v>3</v>
      </c>
      <c r="B10" s="55">
        <f t="shared" si="1"/>
        <v>3</v>
      </c>
      <c r="C10" s="55">
        <v>36</v>
      </c>
      <c r="D10" s="46" t="s">
        <v>43</v>
      </c>
      <c r="E10" s="67">
        <v>669295</v>
      </c>
      <c r="F10" s="45">
        <v>189647</v>
      </c>
      <c r="G10" s="60">
        <v>247541</v>
      </c>
      <c r="H10" s="61">
        <f t="shared" si="2"/>
        <v>130.53</v>
      </c>
      <c r="I10" s="20">
        <f t="shared" si="3"/>
        <v>36.98533531551857</v>
      </c>
    </row>
    <row r="11" spans="1:9" ht="15.75" customHeight="1">
      <c r="A11" s="36">
        <f t="shared" si="0"/>
        <v>4</v>
      </c>
      <c r="B11" s="55">
        <f t="shared" si="1"/>
        <v>4</v>
      </c>
      <c r="C11" s="55">
        <v>25</v>
      </c>
      <c r="D11" s="46" t="s">
        <v>32</v>
      </c>
      <c r="E11" s="67">
        <v>1076929</v>
      </c>
      <c r="F11" s="45">
        <v>269388</v>
      </c>
      <c r="G11" s="60">
        <v>348916</v>
      </c>
      <c r="H11" s="61">
        <f t="shared" si="2"/>
        <v>129.52</v>
      </c>
      <c r="I11" s="20">
        <f t="shared" si="3"/>
        <v>32.39916466173722</v>
      </c>
    </row>
    <row r="12" spans="1:9" ht="15.75" customHeight="1">
      <c r="A12" s="36">
        <f t="shared" si="0"/>
        <v>5</v>
      </c>
      <c r="B12" s="55">
        <f t="shared" si="1"/>
        <v>5</v>
      </c>
      <c r="C12" s="55">
        <v>44</v>
      </c>
      <c r="D12" s="46" t="s">
        <v>51</v>
      </c>
      <c r="E12" s="67">
        <v>700487</v>
      </c>
      <c r="F12" s="45">
        <v>172951</v>
      </c>
      <c r="G12" s="60">
        <v>217869</v>
      </c>
      <c r="H12" s="61">
        <f t="shared" si="2"/>
        <v>125.97</v>
      </c>
      <c r="I12" s="20">
        <f t="shared" si="3"/>
        <v>31.10250440050993</v>
      </c>
    </row>
    <row r="13" spans="1:9" ht="15.75" customHeight="1">
      <c r="A13" s="36">
        <f t="shared" si="0"/>
        <v>6</v>
      </c>
      <c r="B13" s="55">
        <f t="shared" si="1"/>
        <v>6</v>
      </c>
      <c r="C13" s="55">
        <v>20</v>
      </c>
      <c r="D13" s="46" t="s">
        <v>27</v>
      </c>
      <c r="E13" s="67">
        <v>1260667</v>
      </c>
      <c r="F13" s="45">
        <v>380905</v>
      </c>
      <c r="G13" s="60">
        <v>476665</v>
      </c>
      <c r="H13" s="61">
        <f t="shared" si="2"/>
        <v>125.14</v>
      </c>
      <c r="I13" s="20">
        <f t="shared" si="3"/>
        <v>37.81053997606029</v>
      </c>
    </row>
    <row r="14" spans="1:9" ht="15.75" customHeight="1">
      <c r="A14" s="36">
        <f t="shared" si="0"/>
        <v>7</v>
      </c>
      <c r="B14" s="55">
        <f t="shared" si="1"/>
        <v>7</v>
      </c>
      <c r="C14" s="55">
        <v>9</v>
      </c>
      <c r="D14" s="46" t="s">
        <v>16</v>
      </c>
      <c r="E14" s="67">
        <v>930890</v>
      </c>
      <c r="F14" s="45">
        <v>239941</v>
      </c>
      <c r="G14" s="60">
        <v>294328</v>
      </c>
      <c r="H14" s="61">
        <f t="shared" si="2"/>
        <v>122.67</v>
      </c>
      <c r="I14" s="20">
        <f t="shared" si="3"/>
        <v>31.61791403925276</v>
      </c>
    </row>
    <row r="15" spans="1:10" ht="15.75" customHeight="1">
      <c r="A15" s="36">
        <f t="shared" si="0"/>
        <v>8</v>
      </c>
      <c r="B15" s="55">
        <f t="shared" si="1"/>
        <v>8</v>
      </c>
      <c r="C15" s="55">
        <v>15</v>
      </c>
      <c r="D15" s="46" t="s">
        <v>22</v>
      </c>
      <c r="E15" s="67">
        <v>2189973</v>
      </c>
      <c r="F15" s="45">
        <v>661178</v>
      </c>
      <c r="G15" s="60">
        <v>791559</v>
      </c>
      <c r="H15" s="61">
        <f t="shared" si="2"/>
        <v>119.72</v>
      </c>
      <c r="I15" s="20">
        <f t="shared" si="3"/>
        <v>36.14469219483528</v>
      </c>
      <c r="J15" s="64"/>
    </row>
    <row r="16" spans="1:10" ht="15.75" customHeight="1">
      <c r="A16" s="36">
        <f t="shared" si="0"/>
        <v>9</v>
      </c>
      <c r="B16" s="55">
        <f t="shared" si="1"/>
        <v>9</v>
      </c>
      <c r="C16" s="55">
        <v>35</v>
      </c>
      <c r="D16" s="46" t="s">
        <v>42</v>
      </c>
      <c r="E16" s="67">
        <v>2614687</v>
      </c>
      <c r="F16" s="45">
        <v>743066</v>
      </c>
      <c r="G16" s="60">
        <v>859711</v>
      </c>
      <c r="H16" s="61">
        <f t="shared" si="2"/>
        <v>115.7</v>
      </c>
      <c r="I16" s="20">
        <f t="shared" si="3"/>
        <v>32.880073217176665</v>
      </c>
      <c r="J16" s="82"/>
    </row>
    <row r="17" spans="1:10" ht="15.75" customHeight="1">
      <c r="A17" s="36">
        <f t="shared" si="0"/>
        <v>10</v>
      </c>
      <c r="B17" s="55">
        <f t="shared" si="1"/>
        <v>10</v>
      </c>
      <c r="C17" s="55">
        <v>3</v>
      </c>
      <c r="D17" s="41" t="s">
        <v>8</v>
      </c>
      <c r="E17" s="67">
        <v>3619223</v>
      </c>
      <c r="F17" s="45">
        <v>1040450</v>
      </c>
      <c r="G17" s="60">
        <v>1201011</v>
      </c>
      <c r="H17" s="61">
        <f t="shared" si="2"/>
        <v>115.43</v>
      </c>
      <c r="I17" s="20">
        <f t="shared" si="3"/>
        <v>33.184222138287694</v>
      </c>
      <c r="J17" s="82"/>
    </row>
    <row r="18" spans="1:10" ht="15.75" customHeight="1">
      <c r="A18" s="36">
        <f t="shared" si="0"/>
        <v>11</v>
      </c>
      <c r="B18" s="55">
        <f t="shared" si="1"/>
        <v>11</v>
      </c>
      <c r="C18" s="55">
        <v>23</v>
      </c>
      <c r="D18" s="46" t="s">
        <v>30</v>
      </c>
      <c r="E18" s="67">
        <v>2215168</v>
      </c>
      <c r="F18" s="45">
        <v>605081</v>
      </c>
      <c r="G18" s="60">
        <v>695613</v>
      </c>
      <c r="H18" s="61">
        <f t="shared" si="2"/>
        <v>114.96</v>
      </c>
      <c r="I18" s="20">
        <f t="shared" si="3"/>
        <v>31.402268360684154</v>
      </c>
      <c r="J18" s="82"/>
    </row>
    <row r="19" spans="1:10" ht="15.75" customHeight="1">
      <c r="A19" s="36">
        <f t="shared" si="0"/>
        <v>12</v>
      </c>
      <c r="B19" s="55">
        <f t="shared" si="1"/>
        <v>12</v>
      </c>
      <c r="C19" s="55">
        <v>7</v>
      </c>
      <c r="D19" s="46" t="s">
        <v>56</v>
      </c>
      <c r="E19" s="67">
        <v>32947675</v>
      </c>
      <c r="F19" s="45">
        <v>8621041</v>
      </c>
      <c r="G19" s="60">
        <v>9857504</v>
      </c>
      <c r="H19" s="61">
        <f t="shared" si="2"/>
        <v>114.34</v>
      </c>
      <c r="I19" s="20">
        <f t="shared" si="3"/>
        <v>29.918663456526147</v>
      </c>
      <c r="J19" s="82"/>
    </row>
    <row r="20" spans="1:9" ht="15.75" customHeight="1">
      <c r="A20" s="36">
        <f t="shared" si="0"/>
        <v>13</v>
      </c>
      <c r="B20" s="55">
        <f t="shared" si="1"/>
        <v>13</v>
      </c>
      <c r="C20" s="55">
        <v>31</v>
      </c>
      <c r="D20" s="46" t="s">
        <v>38</v>
      </c>
      <c r="E20" s="67">
        <v>536843</v>
      </c>
      <c r="F20" s="45">
        <v>149456</v>
      </c>
      <c r="G20" s="60">
        <v>170875</v>
      </c>
      <c r="H20" s="61">
        <f t="shared" si="2"/>
        <v>114.33</v>
      </c>
      <c r="I20" s="20">
        <f t="shared" si="3"/>
        <v>31.82960381340541</v>
      </c>
    </row>
    <row r="21" spans="1:9" ht="15.75" customHeight="1">
      <c r="A21" s="36">
        <f t="shared" si="0"/>
        <v>14</v>
      </c>
      <c r="B21" s="55">
        <f t="shared" si="1"/>
        <v>14</v>
      </c>
      <c r="C21" s="55">
        <v>39</v>
      </c>
      <c r="D21" s="46" t="s">
        <v>46</v>
      </c>
      <c r="E21" s="67">
        <v>2411054</v>
      </c>
      <c r="F21" s="45">
        <v>665968</v>
      </c>
      <c r="G21" s="60">
        <v>759003</v>
      </c>
      <c r="H21" s="61">
        <f t="shared" si="2"/>
        <v>113.97</v>
      </c>
      <c r="I21" s="20">
        <f t="shared" si="3"/>
        <v>31.48013275521826</v>
      </c>
    </row>
    <row r="22" spans="1:10" ht="15.75" customHeight="1">
      <c r="A22" s="36">
        <f t="shared" si="0"/>
        <v>15</v>
      </c>
      <c r="B22" s="55">
        <f t="shared" si="1"/>
        <v>15</v>
      </c>
      <c r="C22" s="55">
        <v>26</v>
      </c>
      <c r="D22" s="46" t="s">
        <v>33</v>
      </c>
      <c r="E22" s="67">
        <v>1313319</v>
      </c>
      <c r="F22" s="45">
        <v>345515</v>
      </c>
      <c r="G22" s="60">
        <v>390587</v>
      </c>
      <c r="H22" s="61">
        <f t="shared" si="2"/>
        <v>113.04</v>
      </c>
      <c r="I22" s="20">
        <f t="shared" si="3"/>
        <v>29.7404514820847</v>
      </c>
      <c r="J22" s="8"/>
    </row>
    <row r="23" spans="1:9" ht="15.75" customHeight="1">
      <c r="A23" s="36">
        <f t="shared" si="0"/>
        <v>16</v>
      </c>
      <c r="B23" s="55">
        <f t="shared" si="1"/>
        <v>16</v>
      </c>
      <c r="C23" s="55">
        <v>6</v>
      </c>
      <c r="D23" s="46" t="s">
        <v>55</v>
      </c>
      <c r="E23" s="68">
        <v>16523832</v>
      </c>
      <c r="F23" s="62">
        <v>5033777</v>
      </c>
      <c r="G23" s="63">
        <v>5646737</v>
      </c>
      <c r="H23" s="61">
        <f t="shared" si="2"/>
        <v>112.18</v>
      </c>
      <c r="I23" s="20">
        <f t="shared" si="3"/>
        <v>34.17328982768646</v>
      </c>
    </row>
    <row r="24" spans="1:9" ht="15.75" customHeight="1">
      <c r="A24" s="36">
        <f t="shared" si="0"/>
        <v>17</v>
      </c>
      <c r="B24" s="55">
        <f t="shared" si="1"/>
        <v>17</v>
      </c>
      <c r="C24" s="43">
        <v>1</v>
      </c>
      <c r="D24" s="42" t="s">
        <v>7</v>
      </c>
      <c r="E24" s="69">
        <v>4796958</v>
      </c>
      <c r="F24" s="56">
        <v>1290263</v>
      </c>
      <c r="G24" s="22">
        <v>1443342</v>
      </c>
      <c r="H24" s="21">
        <f t="shared" si="2"/>
        <v>111.86</v>
      </c>
      <c r="I24" s="20">
        <f t="shared" si="3"/>
        <v>30.08869370963848</v>
      </c>
    </row>
    <row r="25" spans="1:10" ht="15.75" customHeight="1">
      <c r="A25" s="36">
        <f t="shared" si="0"/>
        <v>18</v>
      </c>
      <c r="B25" s="55">
        <f t="shared" si="1"/>
        <v>18</v>
      </c>
      <c r="C25" s="55">
        <v>42</v>
      </c>
      <c r="D25" s="46" t="s">
        <v>49</v>
      </c>
      <c r="E25" s="69">
        <v>473346</v>
      </c>
      <c r="F25" s="56">
        <v>127933</v>
      </c>
      <c r="G25" s="22">
        <v>142298</v>
      </c>
      <c r="H25" s="21">
        <f t="shared" si="2"/>
        <v>111.23</v>
      </c>
      <c r="I25" s="20">
        <f t="shared" si="3"/>
        <v>30.06215326632104</v>
      </c>
      <c r="J25" s="14"/>
    </row>
    <row r="26" spans="1:9" ht="15.75" customHeight="1">
      <c r="A26" s="36">
        <f t="shared" si="0"/>
        <v>19</v>
      </c>
      <c r="B26" s="55">
        <f t="shared" si="1"/>
        <v>19</v>
      </c>
      <c r="C26" s="55">
        <v>8</v>
      </c>
      <c r="D26" s="46" t="s">
        <v>15</v>
      </c>
      <c r="E26" s="69">
        <v>1258213</v>
      </c>
      <c r="F26" s="56">
        <v>347102</v>
      </c>
      <c r="G26" s="22">
        <v>379812</v>
      </c>
      <c r="H26" s="21">
        <f t="shared" si="2"/>
        <v>109.42</v>
      </c>
      <c r="I26" s="20">
        <f t="shared" si="3"/>
        <v>30.186621819993913</v>
      </c>
    </row>
    <row r="27" spans="1:9" ht="15.75" customHeight="1">
      <c r="A27" s="36">
        <f t="shared" si="0"/>
        <v>20</v>
      </c>
      <c r="B27" s="55">
        <f t="shared" si="1"/>
        <v>20</v>
      </c>
      <c r="C27" s="55">
        <v>19</v>
      </c>
      <c r="D27" s="46" t="s">
        <v>26</v>
      </c>
      <c r="E27" s="69">
        <v>1435237</v>
      </c>
      <c r="F27" s="56">
        <v>390045</v>
      </c>
      <c r="G27" s="22">
        <v>425366</v>
      </c>
      <c r="H27" s="21">
        <f t="shared" si="2"/>
        <v>109.06</v>
      </c>
      <c r="I27" s="20">
        <f t="shared" si="3"/>
        <v>29.637335157886817</v>
      </c>
    </row>
    <row r="28" spans="1:10" ht="15.75" customHeight="1">
      <c r="A28" s="36">
        <f t="shared" si="0"/>
        <v>21</v>
      </c>
      <c r="B28" s="55">
        <f t="shared" si="1"/>
        <v>21</v>
      </c>
      <c r="C28" s="55">
        <v>17</v>
      </c>
      <c r="D28" s="46" t="s">
        <v>24</v>
      </c>
      <c r="E28" s="69">
        <v>2025428</v>
      </c>
      <c r="F28" s="56">
        <v>628590</v>
      </c>
      <c r="G28" s="22">
        <v>676251</v>
      </c>
      <c r="H28" s="21">
        <f t="shared" si="2"/>
        <v>107.58</v>
      </c>
      <c r="I28" s="20">
        <f t="shared" si="3"/>
        <v>33.38805427791065</v>
      </c>
      <c r="J28" s="14"/>
    </row>
    <row r="29" spans="1:9" ht="15.75" customHeight="1">
      <c r="A29" s="36">
        <f t="shared" si="0"/>
        <v>22</v>
      </c>
      <c r="B29" s="55">
        <f t="shared" si="1"/>
        <v>22</v>
      </c>
      <c r="C29" s="55">
        <v>18</v>
      </c>
      <c r="D29" s="46" t="s">
        <v>25</v>
      </c>
      <c r="E29" s="69">
        <v>542377</v>
      </c>
      <c r="F29" s="56">
        <v>147341</v>
      </c>
      <c r="G29" s="22">
        <v>158350</v>
      </c>
      <c r="H29" s="21">
        <f t="shared" si="2"/>
        <v>107.47</v>
      </c>
      <c r="I29" s="20">
        <f t="shared" si="3"/>
        <v>29.195559546219695</v>
      </c>
    </row>
    <row r="30" spans="1:10" ht="15.75" customHeight="1">
      <c r="A30" s="36">
        <f t="shared" si="0"/>
        <v>23</v>
      </c>
      <c r="B30" s="55">
        <f t="shared" si="1"/>
        <v>23</v>
      </c>
      <c r="C30" s="55">
        <v>2</v>
      </c>
      <c r="D30" s="46" t="s">
        <v>52</v>
      </c>
      <c r="E30" s="69">
        <v>3378755</v>
      </c>
      <c r="F30" s="56">
        <v>1012108</v>
      </c>
      <c r="G30" s="22">
        <v>1080293</v>
      </c>
      <c r="H30" s="21">
        <f t="shared" si="2"/>
        <v>106.74</v>
      </c>
      <c r="I30" s="20">
        <f t="shared" si="3"/>
        <v>31.973108437871346</v>
      </c>
      <c r="J30" s="10"/>
    </row>
    <row r="31" spans="1:10" ht="15.75" customHeight="1">
      <c r="A31" s="36">
        <f t="shared" si="0"/>
        <v>24</v>
      </c>
      <c r="B31" s="55">
        <f t="shared" si="1"/>
        <v>24</v>
      </c>
      <c r="C31" s="55">
        <v>12</v>
      </c>
      <c r="D31" s="46" t="s">
        <v>19</v>
      </c>
      <c r="E31" s="69">
        <v>697770</v>
      </c>
      <c r="F31" s="56">
        <v>224100</v>
      </c>
      <c r="G31" s="22">
        <v>238948</v>
      </c>
      <c r="H31" s="21">
        <f t="shared" si="2"/>
        <v>106.63</v>
      </c>
      <c r="I31" s="20">
        <f t="shared" si="3"/>
        <v>34.24452183384209</v>
      </c>
      <c r="J31" s="10"/>
    </row>
    <row r="32" spans="1:10" ht="15.75" customHeight="1">
      <c r="A32" s="36">
        <f t="shared" si="0"/>
        <v>25</v>
      </c>
      <c r="B32" s="55">
        <f t="shared" si="1"/>
        <v>25</v>
      </c>
      <c r="C32" s="55">
        <v>10</v>
      </c>
      <c r="D32" s="46" t="s">
        <v>17</v>
      </c>
      <c r="E32" s="69">
        <v>460155</v>
      </c>
      <c r="F32" s="56">
        <v>125908</v>
      </c>
      <c r="G32" s="22">
        <v>133975</v>
      </c>
      <c r="H32" s="21">
        <f t="shared" si="2"/>
        <v>106.41</v>
      </c>
      <c r="I32" s="20">
        <f t="shared" si="3"/>
        <v>29.11518944703415</v>
      </c>
      <c r="J32" s="10"/>
    </row>
    <row r="33" spans="1:10" ht="15.75" customHeight="1">
      <c r="A33" s="36">
        <f t="shared" si="0"/>
        <v>26</v>
      </c>
      <c r="B33" s="55">
        <f t="shared" si="1"/>
        <v>26</v>
      </c>
      <c r="C33" s="55">
        <v>22</v>
      </c>
      <c r="D33" s="46" t="s">
        <v>29</v>
      </c>
      <c r="E33" s="69">
        <v>365289</v>
      </c>
      <c r="F33" s="56">
        <v>106302</v>
      </c>
      <c r="G33" s="22">
        <v>112879</v>
      </c>
      <c r="H33" s="21">
        <f t="shared" si="2"/>
        <v>106.19</v>
      </c>
      <c r="I33" s="20">
        <f t="shared" si="3"/>
        <v>30.901286378730262</v>
      </c>
      <c r="J33" s="82"/>
    </row>
    <row r="34" spans="1:9" ht="15.75" customHeight="1">
      <c r="A34" s="36">
        <f t="shared" si="0"/>
        <v>27</v>
      </c>
      <c r="B34" s="55">
        <f t="shared" si="1"/>
        <v>27</v>
      </c>
      <c r="C34" s="55">
        <v>24</v>
      </c>
      <c r="D34" s="46" t="s">
        <v>31</v>
      </c>
      <c r="E34" s="69">
        <v>1187998</v>
      </c>
      <c r="F34" s="56">
        <v>303774</v>
      </c>
      <c r="G34" s="22">
        <v>320796</v>
      </c>
      <c r="H34" s="21">
        <f t="shared" si="2"/>
        <v>105.6</v>
      </c>
      <c r="I34" s="20">
        <f t="shared" si="3"/>
        <v>27.00307576275381</v>
      </c>
    </row>
    <row r="35" spans="1:10" ht="15.75" customHeight="1">
      <c r="A35" s="36">
        <f t="shared" si="0"/>
        <v>28</v>
      </c>
      <c r="B35" s="55">
        <f t="shared" si="1"/>
        <v>28</v>
      </c>
      <c r="C35" s="55">
        <v>5</v>
      </c>
      <c r="D35" s="46" t="s">
        <v>54</v>
      </c>
      <c r="E35" s="69">
        <v>71972723</v>
      </c>
      <c r="F35" s="56">
        <v>21036235</v>
      </c>
      <c r="G35" s="22">
        <v>22009473</v>
      </c>
      <c r="H35" s="21">
        <f t="shared" si="2"/>
        <v>104.63</v>
      </c>
      <c r="I35" s="20">
        <f t="shared" si="3"/>
        <v>30.58029776086143</v>
      </c>
      <c r="J35" s="14"/>
    </row>
    <row r="36" spans="1:10" ht="15.75" customHeight="1">
      <c r="A36" s="36">
        <f t="shared" si="0"/>
        <v>29</v>
      </c>
      <c r="B36" s="55">
        <f t="shared" si="1"/>
        <v>29</v>
      </c>
      <c r="C36" s="55">
        <v>34</v>
      </c>
      <c r="D36" s="46" t="s">
        <v>41</v>
      </c>
      <c r="E36" s="69">
        <v>2276055</v>
      </c>
      <c r="F36" s="56">
        <v>721189</v>
      </c>
      <c r="G36" s="22">
        <v>752700</v>
      </c>
      <c r="H36" s="21">
        <f t="shared" si="2"/>
        <v>104.37</v>
      </c>
      <c r="I36" s="20">
        <f t="shared" si="3"/>
        <v>33.070378352016974</v>
      </c>
      <c r="J36" s="13"/>
    </row>
    <row r="37" spans="1:10" ht="15.75" customHeight="1">
      <c r="A37" s="36">
        <f t="shared" si="0"/>
        <v>30</v>
      </c>
      <c r="B37" s="55">
        <f t="shared" si="1"/>
        <v>30</v>
      </c>
      <c r="C37" s="55">
        <v>32</v>
      </c>
      <c r="D37" s="46" t="s">
        <v>39</v>
      </c>
      <c r="E37" s="69">
        <v>950552</v>
      </c>
      <c r="F37" s="56">
        <v>261371</v>
      </c>
      <c r="G37" s="22">
        <v>272069</v>
      </c>
      <c r="H37" s="21">
        <f t="shared" si="2"/>
        <v>104.09</v>
      </c>
      <c r="I37" s="20">
        <f t="shared" si="3"/>
        <v>28.622211094185275</v>
      </c>
      <c r="J37" s="64"/>
    </row>
    <row r="38" spans="1:9" ht="15.75" customHeight="1">
      <c r="A38" s="36">
        <f t="shared" si="0"/>
        <v>31</v>
      </c>
      <c r="B38" s="55">
        <f t="shared" si="1"/>
        <v>31</v>
      </c>
      <c r="C38" s="55">
        <v>40</v>
      </c>
      <c r="D38" s="46" t="s">
        <v>47</v>
      </c>
      <c r="E38" s="69">
        <v>2318801</v>
      </c>
      <c r="F38" s="56">
        <v>694761</v>
      </c>
      <c r="G38" s="22">
        <v>721384</v>
      </c>
      <c r="H38" s="21">
        <f t="shared" si="2"/>
        <v>103.83</v>
      </c>
      <c r="I38" s="20">
        <f t="shared" si="3"/>
        <v>31.110216012499563</v>
      </c>
    </row>
    <row r="39" spans="1:10" ht="15.75" customHeight="1">
      <c r="A39" s="36">
        <f t="shared" si="0"/>
        <v>32</v>
      </c>
      <c r="B39" s="55">
        <f t="shared" si="1"/>
        <v>32</v>
      </c>
      <c r="C39" s="55">
        <v>37</v>
      </c>
      <c r="D39" s="46" t="s">
        <v>44</v>
      </c>
      <c r="E39" s="69">
        <v>804346</v>
      </c>
      <c r="F39" s="56">
        <v>251414</v>
      </c>
      <c r="G39" s="22">
        <v>257085</v>
      </c>
      <c r="H39" s="21">
        <f t="shared" si="2"/>
        <v>102.26</v>
      </c>
      <c r="I39" s="20">
        <f t="shared" si="3"/>
        <v>31.961991481277956</v>
      </c>
      <c r="J39" s="10"/>
    </row>
    <row r="40" spans="1:10" ht="15.75" customHeight="1">
      <c r="A40" s="36">
        <f t="shared" si="0"/>
        <v>33</v>
      </c>
      <c r="B40" s="55">
        <f t="shared" si="1"/>
        <v>33</v>
      </c>
      <c r="C40" s="55">
        <v>38</v>
      </c>
      <c r="D40" s="46" t="s">
        <v>45</v>
      </c>
      <c r="E40" s="69">
        <v>3796250</v>
      </c>
      <c r="F40" s="56">
        <v>1083482</v>
      </c>
      <c r="G40" s="22">
        <v>1087899</v>
      </c>
      <c r="H40" s="21">
        <f t="shared" si="2"/>
        <v>100.41</v>
      </c>
      <c r="I40" s="20">
        <f t="shared" si="3"/>
        <v>28.65720118538031</v>
      </c>
      <c r="J40" s="10"/>
    </row>
    <row r="41" spans="1:9" ht="15.75" customHeight="1">
      <c r="A41" s="36">
        <f t="shared" si="0"/>
        <v>34</v>
      </c>
      <c r="B41" s="55">
        <f t="shared" si="1"/>
        <v>34</v>
      </c>
      <c r="C41" s="55">
        <v>29</v>
      </c>
      <c r="D41" s="46" t="s">
        <v>36</v>
      </c>
      <c r="E41" s="69">
        <v>979485</v>
      </c>
      <c r="F41" s="56">
        <v>285855</v>
      </c>
      <c r="G41" s="22">
        <v>286153</v>
      </c>
      <c r="H41" s="21">
        <f t="shared" si="2"/>
        <v>100.1</v>
      </c>
      <c r="I41" s="20">
        <f t="shared" si="3"/>
        <v>29.214638304823453</v>
      </c>
    </row>
    <row r="42" spans="1:10" ht="15.75" customHeight="1">
      <c r="A42" s="36">
        <f t="shared" si="0"/>
        <v>35</v>
      </c>
      <c r="B42" s="55">
        <f t="shared" si="1"/>
        <v>35</v>
      </c>
      <c r="C42" s="55">
        <v>13</v>
      </c>
      <c r="D42" s="46" t="s">
        <v>20</v>
      </c>
      <c r="E42" s="69">
        <v>1325075</v>
      </c>
      <c r="F42" s="56">
        <v>403683</v>
      </c>
      <c r="G42" s="22">
        <v>403171</v>
      </c>
      <c r="H42" s="21">
        <f t="shared" si="2"/>
        <v>99.87</v>
      </c>
      <c r="I42" s="20">
        <f t="shared" si="3"/>
        <v>30.426277757862763</v>
      </c>
      <c r="J42" s="81"/>
    </row>
    <row r="43" spans="1:10" ht="15.75" customHeight="1">
      <c r="A43" s="36">
        <f t="shared" si="0"/>
        <v>36</v>
      </c>
      <c r="B43" s="55">
        <f t="shared" si="1"/>
        <v>36</v>
      </c>
      <c r="C43" s="55">
        <v>30</v>
      </c>
      <c r="D43" s="46" t="s">
        <v>37</v>
      </c>
      <c r="E43" s="69">
        <v>644464</v>
      </c>
      <c r="F43" s="56">
        <v>192205</v>
      </c>
      <c r="G43" s="22">
        <v>190479</v>
      </c>
      <c r="H43" s="21">
        <f t="shared" si="2"/>
        <v>99.1</v>
      </c>
      <c r="I43" s="20">
        <f t="shared" si="3"/>
        <v>29.556189329427244</v>
      </c>
      <c r="J43" s="10"/>
    </row>
    <row r="44" spans="1:9" ht="15.75" customHeight="1">
      <c r="A44" s="36">
        <f t="shared" si="0"/>
        <v>37</v>
      </c>
      <c r="B44" s="55">
        <f t="shared" si="1"/>
        <v>37</v>
      </c>
      <c r="C44" s="55">
        <v>33</v>
      </c>
      <c r="D44" s="46" t="s">
        <v>40</v>
      </c>
      <c r="E44" s="69">
        <v>809757</v>
      </c>
      <c r="F44" s="56">
        <v>225332</v>
      </c>
      <c r="G44" s="22">
        <v>221949</v>
      </c>
      <c r="H44" s="21">
        <f t="shared" si="2"/>
        <v>98.5</v>
      </c>
      <c r="I44" s="20">
        <f t="shared" si="3"/>
        <v>27.409333911284495</v>
      </c>
    </row>
    <row r="45" spans="1:9" ht="15.75" customHeight="1">
      <c r="A45" s="36">
        <f t="shared" si="0"/>
        <v>38</v>
      </c>
      <c r="B45" s="55">
        <f t="shared" si="1"/>
        <v>38</v>
      </c>
      <c r="C45" s="55">
        <v>16</v>
      </c>
      <c r="D45" s="46" t="s">
        <v>23</v>
      </c>
      <c r="E45" s="69">
        <v>2284580</v>
      </c>
      <c r="F45" s="56">
        <v>623148</v>
      </c>
      <c r="G45" s="22">
        <v>610512</v>
      </c>
      <c r="H45" s="21">
        <f t="shared" si="2"/>
        <v>97.97</v>
      </c>
      <c r="I45" s="20">
        <f t="shared" si="3"/>
        <v>26.723161368829278</v>
      </c>
    </row>
    <row r="46" spans="1:10" s="8" customFormat="1" ht="15.75" customHeight="1">
      <c r="A46" s="36">
        <f t="shared" si="0"/>
        <v>39</v>
      </c>
      <c r="B46" s="55">
        <f t="shared" si="1"/>
        <v>39</v>
      </c>
      <c r="C46" s="55">
        <v>21</v>
      </c>
      <c r="D46" s="46" t="s">
        <v>28</v>
      </c>
      <c r="E46" s="69">
        <v>1256488</v>
      </c>
      <c r="F46" s="56">
        <v>352233</v>
      </c>
      <c r="G46" s="22">
        <v>339159</v>
      </c>
      <c r="H46" s="21">
        <f t="shared" si="2"/>
        <v>96.29</v>
      </c>
      <c r="I46" s="20">
        <f t="shared" si="3"/>
        <v>26.992617518034397</v>
      </c>
      <c r="J46" s="10"/>
    </row>
    <row r="47" spans="1:9" ht="15.75" customHeight="1">
      <c r="A47" s="36">
        <f t="shared" si="0"/>
        <v>40</v>
      </c>
      <c r="B47" s="55">
        <f t="shared" si="1"/>
        <v>40</v>
      </c>
      <c r="C47" s="55">
        <v>4</v>
      </c>
      <c r="D47" s="46" t="s">
        <v>53</v>
      </c>
      <c r="E47" s="69">
        <v>1466806</v>
      </c>
      <c r="F47" s="56">
        <v>402711</v>
      </c>
      <c r="G47" s="22">
        <v>383617</v>
      </c>
      <c r="H47" s="21">
        <f t="shared" si="2"/>
        <v>95.26</v>
      </c>
      <c r="I47" s="20">
        <f t="shared" si="3"/>
        <v>26.153219989555538</v>
      </c>
    </row>
    <row r="48" spans="1:9" ht="15.75" customHeight="1">
      <c r="A48" s="36">
        <f t="shared" si="0"/>
        <v>41</v>
      </c>
      <c r="B48" s="55">
        <f t="shared" si="1"/>
        <v>41</v>
      </c>
      <c r="C48" s="55">
        <v>11</v>
      </c>
      <c r="D48" s="46" t="s">
        <v>18</v>
      </c>
      <c r="E48" s="69">
        <v>1566510</v>
      </c>
      <c r="F48" s="56">
        <v>484596</v>
      </c>
      <c r="G48" s="22">
        <v>457862</v>
      </c>
      <c r="H48" s="21">
        <f t="shared" si="2"/>
        <v>94.48</v>
      </c>
      <c r="I48" s="20">
        <f t="shared" si="3"/>
        <v>29.228156858239014</v>
      </c>
    </row>
    <row r="49" spans="1:9" ht="15.75" customHeight="1">
      <c r="A49" s="36">
        <f t="shared" si="0"/>
        <v>42</v>
      </c>
      <c r="B49" s="55">
        <f t="shared" si="1"/>
        <v>42</v>
      </c>
      <c r="C49" s="55">
        <v>14</v>
      </c>
      <c r="D49" s="46" t="s">
        <v>21</v>
      </c>
      <c r="E49" s="69">
        <v>1337642</v>
      </c>
      <c r="F49" s="56">
        <v>383760</v>
      </c>
      <c r="G49" s="22">
        <v>356532</v>
      </c>
      <c r="H49" s="21">
        <f t="shared" si="2"/>
        <v>92.9</v>
      </c>
      <c r="I49" s="20">
        <f t="shared" si="3"/>
        <v>26.653768347584776</v>
      </c>
    </row>
    <row r="50" spans="1:9" ht="15.75" customHeight="1">
      <c r="A50" s="36">
        <f t="shared" si="0"/>
        <v>43</v>
      </c>
      <c r="B50" s="55">
        <f t="shared" si="1"/>
        <v>43</v>
      </c>
      <c r="C50" s="55">
        <v>43</v>
      </c>
      <c r="D50" s="46" t="s">
        <v>50</v>
      </c>
      <c r="E50" s="69">
        <v>1891511</v>
      </c>
      <c r="F50" s="56">
        <v>644844</v>
      </c>
      <c r="G50" s="22">
        <v>581818</v>
      </c>
      <c r="H50" s="21">
        <f t="shared" si="2"/>
        <v>90.23</v>
      </c>
      <c r="I50" s="20">
        <f t="shared" si="3"/>
        <v>30.759429894935845</v>
      </c>
    </row>
    <row r="51" spans="1:9" ht="15.75" customHeight="1" thickBot="1">
      <c r="A51" s="36">
        <f t="shared" si="0"/>
        <v>44</v>
      </c>
      <c r="B51" s="55">
        <f t="shared" si="1"/>
        <v>44</v>
      </c>
      <c r="C51" s="33">
        <v>28</v>
      </c>
      <c r="D51" s="74" t="s">
        <v>35</v>
      </c>
      <c r="E51" s="69">
        <v>1209403</v>
      </c>
      <c r="F51" s="56">
        <v>325662</v>
      </c>
      <c r="G51" s="22">
        <v>269843</v>
      </c>
      <c r="H51" s="21">
        <f t="shared" si="2"/>
        <v>82.86</v>
      </c>
      <c r="I51" s="19">
        <f t="shared" si="3"/>
        <v>22.31208290371365</v>
      </c>
    </row>
    <row r="52" spans="1:9" s="4" customFormat="1" ht="16.5" customHeight="1" thickBot="1">
      <c r="A52" s="90" t="s">
        <v>9</v>
      </c>
      <c r="B52" s="91"/>
      <c r="C52" s="91"/>
      <c r="D52" s="91"/>
      <c r="E52" s="70">
        <f>SUM(E8:E51)</f>
        <v>189082021</v>
      </c>
      <c r="F52" s="52">
        <f>SUM(F8:F51)</f>
        <v>54204115</v>
      </c>
      <c r="G52" s="52">
        <f>SUM(G8:G51)</f>
        <v>59299701</v>
      </c>
      <c r="H52" s="18">
        <f>ROUND(G52/F52*100,1)</f>
        <v>109.4</v>
      </c>
      <c r="I52" s="17">
        <f t="shared" si="3"/>
        <v>31.36189294274573</v>
      </c>
    </row>
    <row r="53" spans="1:9" s="5" customFormat="1" ht="16.5" customHeight="1" thickBot="1">
      <c r="A53" s="84" t="s">
        <v>10</v>
      </c>
      <c r="B53" s="85"/>
      <c r="C53" s="85"/>
      <c r="D53" s="85"/>
      <c r="E53" s="71">
        <f>E54-E52</f>
        <v>14987166</v>
      </c>
      <c r="F53" s="51">
        <f>F54-F52</f>
        <v>5070644</v>
      </c>
      <c r="G53" s="51">
        <f>G54-G52</f>
        <v>4203697</v>
      </c>
      <c r="H53" s="16">
        <f>ROUND(G53/F53*100,1)</f>
        <v>82.9</v>
      </c>
      <c r="I53" s="15">
        <f t="shared" si="3"/>
        <v>28.04864508740345</v>
      </c>
    </row>
    <row r="54" spans="1:9" s="6" customFormat="1" ht="16.5" customHeight="1" thickBot="1">
      <c r="A54" s="86" t="s">
        <v>11</v>
      </c>
      <c r="B54" s="87"/>
      <c r="C54" s="87"/>
      <c r="D54" s="87"/>
      <c r="E54" s="72">
        <f>'по плану'!E54</f>
        <v>204069187</v>
      </c>
      <c r="F54" s="50">
        <f>'по плану'!F54</f>
        <v>59274759</v>
      </c>
      <c r="G54" s="50">
        <f>'по плану'!G54</f>
        <v>63503398</v>
      </c>
      <c r="H54" s="18">
        <f>ROUND(G54/F54*100,1)</f>
        <v>107.1</v>
      </c>
      <c r="I54" s="17">
        <f t="shared" si="3"/>
        <v>31.11856274509488</v>
      </c>
    </row>
    <row r="55" spans="4:9" ht="34.5" customHeight="1" hidden="1">
      <c r="D55" s="102" t="s">
        <v>12</v>
      </c>
      <c r="E55" s="102"/>
      <c r="F55" s="102"/>
      <c r="G55" s="102"/>
      <c r="H55" s="102"/>
      <c r="I55" s="102"/>
    </row>
    <row r="56" spans="5:6" ht="15" customHeight="1" hidden="1">
      <c r="E56" s="11">
        <v>72267702</v>
      </c>
      <c r="F56">
        <v>43340565</v>
      </c>
    </row>
    <row r="57" spans="5:9" ht="15" customHeight="1" hidden="1">
      <c r="E57" s="12" t="e">
        <f>E56-#REF!</f>
        <v>#REF!</v>
      </c>
      <c r="F57" s="7" t="e">
        <f>#REF!-F56</f>
        <v>#REF!</v>
      </c>
      <c r="G57" s="7"/>
      <c r="H57" s="7"/>
      <c r="I57" s="7"/>
    </row>
    <row r="58" ht="15">
      <c r="F58" s="7"/>
    </row>
    <row r="59" spans="5:7" ht="15">
      <c r="E59" s="12"/>
      <c r="F59" s="7"/>
      <c r="G59" s="7"/>
    </row>
    <row r="61" spans="5:7" ht="15">
      <c r="E61" s="12"/>
      <c r="F61" s="7"/>
      <c r="G61" s="7"/>
    </row>
    <row r="63" spans="5:7" ht="15">
      <c r="E63" s="12"/>
      <c r="F63" s="7"/>
      <c r="G63" s="7"/>
    </row>
  </sheetData>
  <sheetProtection formatCells="0" formatColumns="0" formatRows="0" deleteColumns="0" deleteRows="0"/>
  <mergeCells count="12">
    <mergeCell ref="A1:I1"/>
    <mergeCell ref="A2:I2"/>
    <mergeCell ref="A3:I3"/>
    <mergeCell ref="D5:D7"/>
    <mergeCell ref="A52:D52"/>
    <mergeCell ref="A53:D53"/>
    <mergeCell ref="A54:D54"/>
    <mergeCell ref="D55:I55"/>
    <mergeCell ref="A5:A7"/>
    <mergeCell ref="B5:B7"/>
    <mergeCell ref="C5:C7"/>
    <mergeCell ref="E5:I5"/>
  </mergeCells>
  <printOptions horizontalCentered="1"/>
  <pageMargins left="0" right="0" top="0.1968503937007874" bottom="0.3937007874015748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Деменко</dc:creator>
  <cp:keywords/>
  <dc:description/>
  <cp:lastModifiedBy>Лебедева</cp:lastModifiedBy>
  <cp:lastPrinted>2014-05-20T12:21:24Z</cp:lastPrinted>
  <dcterms:created xsi:type="dcterms:W3CDTF">2010-03-26T06:08:32Z</dcterms:created>
  <dcterms:modified xsi:type="dcterms:W3CDTF">2014-05-21T05:57:49Z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c:\Мои документы\ЕЖЕДНЕВНЫЕ ПОСТУПЛЕНИЯ\2010 год\ноябрь\23.11.2010.xls</vt:lpwstr>
  </property>
</Properties>
</file>