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1910" windowHeight="4665" activeTab="1"/>
  </bookViews>
  <sheets>
    <sheet name="по плану" sheetId="1" r:id="rId1"/>
    <sheet name="по темпу" sheetId="2" r:id="rId2"/>
  </sheets>
  <externalReferences>
    <externalReference r:id="rId5"/>
  </externalReferences>
  <definedNames>
    <definedName name="_xlnm.Print_Area" localSheetId="0">'по плану'!$A$1:$I$56</definedName>
    <definedName name="_xlnm.Print_Area" localSheetId="1">'по темпу'!$A$1:$I$54</definedName>
    <definedName name="ТД">'[1]Константы'!$B$2</definedName>
    <definedName name="ТДПГ">'[1]Константы'!$B$3</definedName>
  </definedNames>
  <calcPr fullCalcOnLoad="1"/>
</workbook>
</file>

<file path=xl/sharedStrings.xml><?xml version="1.0" encoding="utf-8"?>
<sst xmlns="http://schemas.openxmlformats.org/spreadsheetml/2006/main" count="130" uniqueCount="63">
  <si>
    <t xml:space="preserve">СВЕДЕНИЯ     </t>
  </si>
  <si>
    <t>о перечисленных налогах, сборах и других платежах по Краснодарскому краю</t>
  </si>
  <si>
    <t>№</t>
  </si>
  <si>
    <t xml:space="preserve"> </t>
  </si>
  <si>
    <t>Наименование муниципального образования</t>
  </si>
  <si>
    <t>тыс.руб.</t>
  </si>
  <si>
    <t>%</t>
  </si>
  <si>
    <t>город-курорт Анапа</t>
  </si>
  <si>
    <t>город-курорт Геленджик</t>
  </si>
  <si>
    <t>Итого по районам</t>
  </si>
  <si>
    <t>Напрямую</t>
  </si>
  <si>
    <t>Всего</t>
  </si>
  <si>
    <r>
      <t xml:space="preserve"> * Обращаем Ваше внимание, что факт поступления в 2005 году по акцизам на алкогольную продукцию учитывается по строке </t>
    </r>
    <r>
      <rPr>
        <i/>
        <sz val="12"/>
        <color indexed="10"/>
        <rFont val="Arial Cyr"/>
        <family val="0"/>
      </rPr>
      <t>"Напрямую( с акцизами на алкогольную продукцию)</t>
    </r>
    <r>
      <rPr>
        <sz val="11"/>
        <color theme="1"/>
        <rFont val="Calibri"/>
        <family val="2"/>
      </rPr>
      <t>.</t>
    </r>
  </si>
  <si>
    <t>Факт 2013г.</t>
  </si>
  <si>
    <t xml:space="preserve">Консолидированный бюджет края </t>
  </si>
  <si>
    <t xml:space="preserve">Абинский р-н             </t>
  </si>
  <si>
    <t xml:space="preserve">Апшеронский р-н          </t>
  </si>
  <si>
    <t xml:space="preserve">Белоглинский р-н         </t>
  </si>
  <si>
    <t xml:space="preserve">Белореченский р-н            </t>
  </si>
  <si>
    <t xml:space="preserve">Брюховецкий р-н          </t>
  </si>
  <si>
    <t xml:space="preserve">Выселковский р-н         </t>
  </si>
  <si>
    <t xml:space="preserve">Гулькевичский р-н        </t>
  </si>
  <si>
    <t xml:space="preserve">Динской р-н              </t>
  </si>
  <si>
    <t xml:space="preserve">Ейский р-н               </t>
  </si>
  <si>
    <t xml:space="preserve">Кавказский р-н           </t>
  </si>
  <si>
    <t xml:space="preserve">Калининский р-н          </t>
  </si>
  <si>
    <t xml:space="preserve">Каневской р-н            </t>
  </si>
  <si>
    <t xml:space="preserve">Кореновский р-н          </t>
  </si>
  <si>
    <t xml:space="preserve">Красноармейский р-н      </t>
  </si>
  <si>
    <t xml:space="preserve">Крыловский р-н           </t>
  </si>
  <si>
    <t xml:space="preserve">Крымский р-н            </t>
  </si>
  <si>
    <t xml:space="preserve">Курганинский р-н         </t>
  </si>
  <si>
    <t xml:space="preserve">Кущевский р-н            </t>
  </si>
  <si>
    <t xml:space="preserve">Лабинский р-н                </t>
  </si>
  <si>
    <t xml:space="preserve">Ленинградский р-н        </t>
  </si>
  <si>
    <t xml:space="preserve">Мостовской р-н           </t>
  </si>
  <si>
    <t xml:space="preserve">Новокубанский р-н        </t>
  </si>
  <si>
    <t xml:space="preserve">Новопокровский р-н       </t>
  </si>
  <si>
    <t xml:space="preserve">Отрадненский р-н         </t>
  </si>
  <si>
    <t xml:space="preserve">Павловский р-н           </t>
  </si>
  <si>
    <t xml:space="preserve">Приморско-Ахтарский р-н  </t>
  </si>
  <si>
    <t xml:space="preserve">Северский р-н            </t>
  </si>
  <si>
    <t xml:space="preserve">Славянский район </t>
  </si>
  <si>
    <t xml:space="preserve">Староминский р-н         </t>
  </si>
  <si>
    <t xml:space="preserve">Тбилисский р-н           </t>
  </si>
  <si>
    <t xml:space="preserve">Темрюкский р-н           </t>
  </si>
  <si>
    <t xml:space="preserve">Тимашевский р-н          </t>
  </si>
  <si>
    <t xml:space="preserve">Тихорецкий р-н           </t>
  </si>
  <si>
    <t xml:space="preserve">Туапсинский р-н          </t>
  </si>
  <si>
    <t xml:space="preserve">Успенский р-н            </t>
  </si>
  <si>
    <t xml:space="preserve">Усть-Лабинский р-н       </t>
  </si>
  <si>
    <t xml:space="preserve">Щербиновский р-н         </t>
  </si>
  <si>
    <t xml:space="preserve">город Армавир                </t>
  </si>
  <si>
    <t xml:space="preserve">город Горячий Ключ           </t>
  </si>
  <si>
    <t xml:space="preserve">город Краснодар </t>
  </si>
  <si>
    <t xml:space="preserve">город Новороссийск           </t>
  </si>
  <si>
    <t xml:space="preserve">город Сочи     </t>
  </si>
  <si>
    <t>Факт 2014г.</t>
  </si>
  <si>
    <t>2014г./2013г.</t>
  </si>
  <si>
    <t>Исполнение плана 2014г.</t>
  </si>
  <si>
    <t xml:space="preserve">План 2014г.        </t>
  </si>
  <si>
    <t xml:space="preserve">План 2014г.   </t>
  </si>
  <si>
    <r>
      <t xml:space="preserve">                   на банковский день 30 сентября</t>
    </r>
    <r>
      <rPr>
        <b/>
        <sz val="14"/>
        <rFont val="Times New Roman"/>
        <family val="1"/>
      </rPr>
      <t xml:space="preserve"> 2014 г. ОТЧЕТ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</si>
</sst>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;[Red]\-#,##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b/>
      <i/>
      <sz val="12"/>
      <color indexed="10"/>
      <name val="Arial Cyr"/>
      <family val="0"/>
    </font>
    <font>
      <sz val="10"/>
      <name val="Arial"/>
      <family val="2"/>
    </font>
    <font>
      <i/>
      <sz val="12"/>
      <color indexed="10"/>
      <name val="Arial Cyr"/>
      <family val="0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8"/>
      <name val="Arial Cyr"/>
      <family val="0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2"/>
      <color indexed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1"/>
      <color indexed="62"/>
      <name val="Calibri"/>
      <family val="2"/>
    </font>
    <font>
      <i/>
      <sz val="8"/>
      <color indexed="23"/>
      <name val="Calibri"/>
      <family val="2"/>
    </font>
    <font>
      <sz val="11"/>
      <name val="Calibri"/>
      <family val="2"/>
    </font>
    <font>
      <b/>
      <sz val="11"/>
      <name val="Arial Cyr"/>
      <family val="0"/>
    </font>
    <font>
      <b/>
      <sz val="14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Arial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thin">
        <color indexed="8"/>
      </bottom>
    </border>
    <border>
      <left style="thin"/>
      <right style="medium"/>
      <top/>
      <bottom style="thin"/>
    </border>
    <border>
      <left/>
      <right style="thin"/>
      <top style="medium"/>
      <bottom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5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3" fillId="0" borderId="3" applyNumberFormat="0">
      <alignment horizontal="right" vertical="top"/>
      <protection/>
    </xf>
    <xf numFmtId="0" fontId="3" fillId="0" borderId="3" applyNumberFormat="0">
      <alignment horizontal="right" vertical="top"/>
      <protection locked="0"/>
    </xf>
    <xf numFmtId="0" fontId="3" fillId="0" borderId="3" applyNumberFormat="0">
      <alignment horizontal="right" vertical="top"/>
      <protection/>
    </xf>
    <xf numFmtId="0" fontId="0" fillId="0" borderId="4" applyNumberFormat="0">
      <alignment horizontal="right" vertical="top"/>
      <protection/>
    </xf>
    <xf numFmtId="0" fontId="3" fillId="0" borderId="3" applyNumberFormat="0">
      <alignment horizontal="right" vertical="top"/>
      <protection/>
    </xf>
    <xf numFmtId="0" fontId="3" fillId="0" borderId="3" applyNumberFormat="0">
      <alignment horizontal="right" vertical="top"/>
      <protection locked="0"/>
    </xf>
    <xf numFmtId="3" fontId="3" fillId="0" borderId="3">
      <alignment horizontal="right" vertical="top"/>
      <protection/>
    </xf>
    <xf numFmtId="0" fontId="3" fillId="0" borderId="3" applyNumberFormat="0">
      <alignment horizontal="right" vertical="top"/>
      <protection/>
    </xf>
    <xf numFmtId="0" fontId="3" fillId="0" borderId="3" applyNumberFormat="0">
      <alignment horizontal="right" vertical="top"/>
      <protection/>
    </xf>
    <xf numFmtId="0" fontId="3" fillId="0" borderId="3" applyNumberFormat="0">
      <alignment horizontal="right" vertical="top"/>
      <protection/>
    </xf>
    <xf numFmtId="0" fontId="3" fillId="0" borderId="3" applyNumberFormat="0">
      <alignment horizontal="right" vertical="top"/>
      <protection/>
    </xf>
    <xf numFmtId="0" fontId="3" fillId="0" borderId="3" applyNumberFormat="0">
      <alignment horizontal="right" vertical="top"/>
      <protection/>
    </xf>
    <xf numFmtId="0" fontId="0" fillId="0" borderId="4" applyNumberFormat="0">
      <alignment horizontal="right" vertical="top"/>
      <protection/>
    </xf>
    <xf numFmtId="0" fontId="3" fillId="0" borderId="3" applyNumberFormat="0">
      <alignment horizontal="right" vertical="top"/>
      <protection/>
    </xf>
    <xf numFmtId="0" fontId="3" fillId="0" borderId="3" applyNumberFormat="0">
      <alignment horizontal="right" vertical="top"/>
      <protection/>
    </xf>
    <xf numFmtId="0" fontId="3" fillId="0" borderId="3" applyNumberFormat="0">
      <alignment horizontal="right" vertical="top"/>
      <protection/>
    </xf>
    <xf numFmtId="0" fontId="3" fillId="0" borderId="3" applyNumberFormat="0">
      <alignment horizontal="right" vertical="top"/>
      <protection/>
    </xf>
    <xf numFmtId="0" fontId="3" fillId="28" borderId="3" applyNumberFormat="0">
      <alignment horizontal="right" vertical="top"/>
      <protection/>
    </xf>
    <xf numFmtId="0" fontId="3" fillId="28" borderId="3" applyNumberFormat="0">
      <alignment horizontal="right" vertical="top"/>
      <protection locked="0"/>
    </xf>
    <xf numFmtId="0" fontId="3" fillId="28" borderId="3" applyNumberFormat="0">
      <alignment horizontal="right" vertical="top"/>
      <protection/>
    </xf>
    <xf numFmtId="0" fontId="0" fillId="28" borderId="4" applyNumberFormat="0">
      <alignment horizontal="right" vertical="top"/>
      <protection/>
    </xf>
    <xf numFmtId="0" fontId="3" fillId="28" borderId="3" applyNumberFormat="0">
      <alignment horizontal="right" vertical="top"/>
      <protection/>
    </xf>
    <xf numFmtId="0" fontId="3" fillId="28" borderId="3" applyNumberFormat="0">
      <alignment horizontal="right" vertical="top"/>
      <protection locked="0"/>
    </xf>
    <xf numFmtId="0" fontId="3" fillId="28" borderId="3" applyNumberFormat="0">
      <alignment horizontal="right" vertical="top"/>
      <protection/>
    </xf>
    <xf numFmtId="0" fontId="3" fillId="28" borderId="3" applyNumberFormat="0">
      <alignment horizontal="righ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3" fillId="29" borderId="3">
      <alignment horizontal="left" vertical="top"/>
      <protection/>
    </xf>
    <xf numFmtId="49" fontId="8" fillId="0" borderId="3">
      <alignment horizontal="left" vertical="top"/>
      <protection/>
    </xf>
    <xf numFmtId="49" fontId="44" fillId="0" borderId="4">
      <alignment horizontal="left" vertical="top"/>
      <protection/>
    </xf>
    <xf numFmtId="49" fontId="8" fillId="0" borderId="3">
      <alignment horizontal="left" vertical="top"/>
      <protection/>
    </xf>
    <xf numFmtId="49" fontId="8" fillId="0" borderId="3">
      <alignment horizontal="left" vertical="top"/>
      <protection/>
    </xf>
    <xf numFmtId="49" fontId="0" fillId="29" borderId="4">
      <alignment horizontal="left" vertical="top"/>
      <protection/>
    </xf>
    <xf numFmtId="49" fontId="3" fillId="29" borderId="3">
      <alignment horizontal="left" vertical="top"/>
      <protection/>
    </xf>
    <xf numFmtId="49" fontId="3" fillId="29" borderId="3">
      <alignment horizontal="left" vertical="top"/>
      <protection/>
    </xf>
    <xf numFmtId="49" fontId="3" fillId="29" borderId="3">
      <alignment horizontal="left" vertical="top"/>
      <protection/>
    </xf>
    <xf numFmtId="49" fontId="3" fillId="29" borderId="3">
      <alignment horizontal="left" vertical="top"/>
      <protection/>
    </xf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3" fillId="30" borderId="3">
      <alignment horizontal="left" vertical="top" wrapText="1"/>
      <protection/>
    </xf>
    <xf numFmtId="0" fontId="0" fillId="30" borderId="4">
      <alignment horizontal="left" vertical="top" wrapText="1"/>
      <protection/>
    </xf>
    <xf numFmtId="0" fontId="3" fillId="30" borderId="3">
      <alignment horizontal="left" vertical="top" wrapText="1"/>
      <protection/>
    </xf>
    <xf numFmtId="0" fontId="3" fillId="30" borderId="3">
      <alignment horizontal="left" vertical="top" wrapText="1"/>
      <protection/>
    </xf>
    <xf numFmtId="0" fontId="3" fillId="30" borderId="3">
      <alignment horizontal="left" vertical="top" wrapText="1"/>
      <protection/>
    </xf>
    <xf numFmtId="0" fontId="3" fillId="30" borderId="3">
      <alignment horizontal="left" vertical="top" wrapText="1"/>
      <protection/>
    </xf>
    <xf numFmtId="0" fontId="8" fillId="0" borderId="3">
      <alignment horizontal="left" vertical="top" wrapText="1"/>
      <protection/>
    </xf>
    <xf numFmtId="0" fontId="44" fillId="0" borderId="4">
      <alignment horizontal="left" vertical="top" wrapText="1"/>
      <protection/>
    </xf>
    <xf numFmtId="0" fontId="8" fillId="0" borderId="3">
      <alignment horizontal="left" vertical="top" wrapText="1"/>
      <protection/>
    </xf>
    <xf numFmtId="0" fontId="8" fillId="0" borderId="3">
      <alignment horizontal="left" vertical="top" wrapText="1"/>
      <protection/>
    </xf>
    <xf numFmtId="0" fontId="3" fillId="31" borderId="3">
      <alignment horizontal="left" vertical="top" wrapText="1"/>
      <protection/>
    </xf>
    <xf numFmtId="0" fontId="0" fillId="31" borderId="4">
      <alignment horizontal="left" vertical="top" wrapText="1"/>
      <protection/>
    </xf>
    <xf numFmtId="0" fontId="3" fillId="31" borderId="3">
      <alignment horizontal="left" vertical="top" wrapText="1"/>
      <protection/>
    </xf>
    <xf numFmtId="0" fontId="3" fillId="31" borderId="3">
      <alignment horizontal="left" vertical="top" wrapText="1"/>
      <protection/>
    </xf>
    <xf numFmtId="0" fontId="3" fillId="31" borderId="3">
      <alignment horizontal="left" vertical="top" wrapText="1"/>
      <protection/>
    </xf>
    <xf numFmtId="0" fontId="3" fillId="31" borderId="3">
      <alignment horizontal="left" vertical="top" wrapText="1"/>
      <protection/>
    </xf>
    <xf numFmtId="0" fontId="3" fillId="32" borderId="3">
      <alignment horizontal="left" vertical="top" wrapText="1"/>
      <protection/>
    </xf>
    <xf numFmtId="0" fontId="0" fillId="32" borderId="4">
      <alignment horizontal="left" vertical="top" wrapText="1"/>
      <protection/>
    </xf>
    <xf numFmtId="0" fontId="3" fillId="32" borderId="3">
      <alignment horizontal="left" vertical="top" wrapText="1"/>
      <protection/>
    </xf>
    <xf numFmtId="0" fontId="3" fillId="32" borderId="3">
      <alignment horizontal="left" vertical="top" wrapText="1"/>
      <protection/>
    </xf>
    <xf numFmtId="0" fontId="3" fillId="32" borderId="3">
      <alignment horizontal="left" vertical="top" wrapText="1"/>
      <protection/>
    </xf>
    <xf numFmtId="0" fontId="3" fillId="32" borderId="3">
      <alignment horizontal="left" vertical="top" wrapText="1"/>
      <protection/>
    </xf>
    <xf numFmtId="0" fontId="3" fillId="33" borderId="3">
      <alignment horizontal="left" vertical="top" wrapText="1"/>
      <protection/>
    </xf>
    <xf numFmtId="0" fontId="0" fillId="33" borderId="4">
      <alignment horizontal="left" vertical="top" wrapText="1"/>
      <protection/>
    </xf>
    <xf numFmtId="0" fontId="3" fillId="33" borderId="3">
      <alignment horizontal="left" vertical="top" wrapText="1"/>
      <protection/>
    </xf>
    <xf numFmtId="0" fontId="3" fillId="33" borderId="3">
      <alignment horizontal="left" vertical="top" wrapText="1"/>
      <protection/>
    </xf>
    <xf numFmtId="0" fontId="3" fillId="33" borderId="3">
      <alignment horizontal="left" vertical="top" wrapText="1"/>
      <protection/>
    </xf>
    <xf numFmtId="0" fontId="3" fillId="33" borderId="3">
      <alignment horizontal="left" vertical="top" wrapText="1"/>
      <protection/>
    </xf>
    <xf numFmtId="0" fontId="8" fillId="34" borderId="3">
      <alignment horizontal="left" vertical="top" wrapText="1"/>
      <protection/>
    </xf>
    <xf numFmtId="0" fontId="3" fillId="0" borderId="3">
      <alignment horizontal="left" vertical="top" wrapText="1"/>
      <protection/>
    </xf>
    <xf numFmtId="0" fontId="0" fillId="0" borderId="4">
      <alignment horizontal="left" vertical="top" wrapText="1"/>
      <protection/>
    </xf>
    <xf numFmtId="0" fontId="3" fillId="0" borderId="3">
      <alignment horizontal="left" vertical="top" wrapText="1"/>
      <protection/>
    </xf>
    <xf numFmtId="0" fontId="3" fillId="0" borderId="3">
      <alignment horizontal="left" vertical="top" wrapText="1"/>
      <protection/>
    </xf>
    <xf numFmtId="0" fontId="3" fillId="0" borderId="3">
      <alignment horizontal="left" vertical="top" wrapText="1"/>
      <protection/>
    </xf>
    <xf numFmtId="0" fontId="3" fillId="0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0" fillId="34" borderId="4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8" fillId="34" borderId="3">
      <alignment horizontal="left" vertical="top" wrapText="1"/>
      <protection/>
    </xf>
    <xf numFmtId="0" fontId="8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8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8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9" fillId="0" borderId="0">
      <alignment horizontal="left" vertical="top"/>
      <protection/>
    </xf>
    <xf numFmtId="0" fontId="20" fillId="0" borderId="0">
      <alignment horizontal="left" vertical="top"/>
      <protection/>
    </xf>
    <xf numFmtId="0" fontId="9" fillId="0" borderId="0">
      <alignment horizontal="left" vertical="top"/>
      <protection/>
    </xf>
    <xf numFmtId="0" fontId="9" fillId="0" borderId="0">
      <alignment horizontal="left" vertical="top"/>
      <protection/>
    </xf>
    <xf numFmtId="0" fontId="44" fillId="0" borderId="8" applyNumberFormat="0" applyFill="0" applyAlignment="0" applyProtection="0"/>
    <xf numFmtId="0" fontId="48" fillId="35" borderId="9" applyNumberFormat="0" applyAlignment="0" applyProtection="0"/>
    <xf numFmtId="0" fontId="49" fillId="0" borderId="0" applyNumberFormat="0" applyFill="0" applyBorder="0" applyAlignment="0" applyProtection="0"/>
    <xf numFmtId="0" fontId="50" fillId="36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30" borderId="10" applyNumberFormat="0">
      <alignment horizontal="right" vertical="top"/>
      <protection/>
    </xf>
    <xf numFmtId="0" fontId="3" fillId="31" borderId="10" applyNumberFormat="0">
      <alignment horizontal="right" vertical="top"/>
      <protection/>
    </xf>
    <xf numFmtId="0" fontId="3" fillId="0" borderId="3" applyNumberFormat="0">
      <alignment horizontal="right" vertical="top"/>
      <protection/>
    </xf>
    <xf numFmtId="0" fontId="0" fillId="0" borderId="4" applyNumberFormat="0">
      <alignment horizontal="right" vertical="top"/>
      <protection/>
    </xf>
    <xf numFmtId="0" fontId="3" fillId="0" borderId="3" applyNumberFormat="0">
      <alignment horizontal="right" vertical="top"/>
      <protection/>
    </xf>
    <xf numFmtId="0" fontId="3" fillId="0" borderId="3" applyNumberFormat="0">
      <alignment horizontal="right" vertical="top"/>
      <protection/>
    </xf>
    <xf numFmtId="0" fontId="3" fillId="0" borderId="3" applyNumberFormat="0">
      <alignment horizontal="right" vertical="top"/>
      <protection/>
    </xf>
    <xf numFmtId="0" fontId="3" fillId="0" borderId="3" applyNumberFormat="0">
      <alignment horizontal="right" vertical="top"/>
      <protection/>
    </xf>
    <xf numFmtId="0" fontId="0" fillId="31" borderId="10" applyNumberFormat="0">
      <alignment horizontal="right" vertical="top"/>
      <protection/>
    </xf>
    <xf numFmtId="0" fontId="3" fillId="31" borderId="10" applyNumberFormat="0">
      <alignment horizontal="right" vertical="top"/>
      <protection/>
    </xf>
    <xf numFmtId="0" fontId="3" fillId="31" borderId="10" applyNumberFormat="0">
      <alignment horizontal="right" vertical="top"/>
      <protection/>
    </xf>
    <xf numFmtId="0" fontId="3" fillId="31" borderId="10" applyNumberFormat="0">
      <alignment horizontal="right" vertical="top"/>
      <protection/>
    </xf>
    <xf numFmtId="0" fontId="3" fillId="31" borderId="10" applyNumberFormat="0">
      <alignment horizontal="right" vertical="top"/>
      <protection/>
    </xf>
    <xf numFmtId="0" fontId="3" fillId="0" borderId="3" applyNumberFormat="0">
      <alignment horizontal="right" vertical="top"/>
      <protection/>
    </xf>
    <xf numFmtId="0" fontId="0" fillId="0" borderId="4" applyNumberFormat="0">
      <alignment horizontal="right" vertical="top"/>
      <protection/>
    </xf>
    <xf numFmtId="0" fontId="3" fillId="0" borderId="3" applyNumberFormat="0">
      <alignment horizontal="right" vertical="top"/>
      <protection/>
    </xf>
    <xf numFmtId="0" fontId="3" fillId="0" borderId="3" applyNumberFormat="0">
      <alignment horizontal="right" vertical="top"/>
      <protection/>
    </xf>
    <xf numFmtId="0" fontId="3" fillId="0" borderId="3" applyNumberFormat="0">
      <alignment horizontal="right" vertical="top"/>
      <protection/>
    </xf>
    <xf numFmtId="0" fontId="3" fillId="0" borderId="3" applyNumberFormat="0">
      <alignment horizontal="right" vertical="top"/>
      <protection/>
    </xf>
    <xf numFmtId="0" fontId="0" fillId="30" borderId="10" applyNumberFormat="0">
      <alignment horizontal="right" vertical="top"/>
      <protection/>
    </xf>
    <xf numFmtId="0" fontId="3" fillId="30" borderId="10" applyNumberFormat="0">
      <alignment horizontal="right" vertical="top"/>
      <protection/>
    </xf>
    <xf numFmtId="0" fontId="3" fillId="30" borderId="10" applyNumberFormat="0">
      <alignment horizontal="right" vertical="top"/>
      <protection/>
    </xf>
    <xf numFmtId="0" fontId="3" fillId="30" borderId="10" applyNumberFormat="0">
      <alignment horizontal="right" vertical="top"/>
      <protection/>
    </xf>
    <xf numFmtId="0" fontId="3" fillId="30" borderId="10" applyNumberFormat="0">
      <alignment horizontal="right" vertical="top"/>
      <protection/>
    </xf>
    <xf numFmtId="0" fontId="3" fillId="32" borderId="10" applyNumberFormat="0">
      <alignment horizontal="right" vertical="top"/>
      <protection/>
    </xf>
    <xf numFmtId="0" fontId="3" fillId="0" borderId="3" applyNumberFormat="0">
      <alignment horizontal="right" vertical="top"/>
      <protection/>
    </xf>
    <xf numFmtId="0" fontId="3" fillId="0" borderId="3" applyNumberFormat="0">
      <alignment horizontal="right" vertical="top"/>
      <protection locked="0"/>
    </xf>
    <xf numFmtId="0" fontId="3" fillId="0" borderId="3" applyNumberFormat="0">
      <alignment horizontal="right" vertical="top"/>
      <protection/>
    </xf>
    <xf numFmtId="0" fontId="0" fillId="0" borderId="4" applyNumberFormat="0">
      <alignment horizontal="right" vertical="top"/>
      <protection/>
    </xf>
    <xf numFmtId="0" fontId="3" fillId="0" borderId="3" applyNumberFormat="0">
      <alignment horizontal="right" vertical="top"/>
      <protection/>
    </xf>
    <xf numFmtId="0" fontId="3" fillId="0" borderId="3" applyNumberFormat="0">
      <alignment horizontal="right" vertical="top"/>
      <protection locked="0"/>
    </xf>
    <xf numFmtId="0" fontId="3" fillId="0" borderId="3" applyNumberFormat="0">
      <alignment horizontal="right" vertical="top"/>
      <protection/>
    </xf>
    <xf numFmtId="0" fontId="3" fillId="0" borderId="3" applyNumberFormat="0">
      <alignment horizontal="right" vertical="top"/>
      <protection/>
    </xf>
    <xf numFmtId="0" fontId="3" fillId="32" borderId="10" applyNumberFormat="0">
      <alignment horizontal="right" vertical="top"/>
      <protection locked="0"/>
    </xf>
    <xf numFmtId="0" fontId="3" fillId="32" borderId="10" applyNumberFormat="0">
      <alignment horizontal="right" vertical="top"/>
      <protection/>
    </xf>
    <xf numFmtId="0" fontId="0" fillId="32" borderId="10" applyNumberFormat="0">
      <alignment horizontal="right" vertical="top"/>
      <protection/>
    </xf>
    <xf numFmtId="0" fontId="3" fillId="32" borderId="10" applyNumberFormat="0">
      <alignment horizontal="right" vertical="top"/>
      <protection/>
    </xf>
    <xf numFmtId="0" fontId="3" fillId="32" borderId="10" applyNumberFormat="0">
      <alignment horizontal="right" vertical="top"/>
      <protection locked="0"/>
    </xf>
    <xf numFmtId="0" fontId="3" fillId="32" borderId="10" applyNumberFormat="0">
      <alignment horizontal="right" vertical="top"/>
      <protection locked="0"/>
    </xf>
    <xf numFmtId="0" fontId="3" fillId="32" borderId="10" applyNumberFormat="0">
      <alignment horizontal="right" vertical="top"/>
      <protection/>
    </xf>
    <xf numFmtId="0" fontId="3" fillId="32" borderId="10" applyNumberFormat="0">
      <alignment horizontal="right" vertical="top"/>
      <protection/>
    </xf>
    <xf numFmtId="0" fontId="51" fillId="37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8" borderId="11" applyNumberFormat="0" applyFont="0" applyAlignment="0" applyProtection="0"/>
    <xf numFmtId="9" fontId="0" fillId="0" borderId="0" applyFont="0" applyFill="0" applyBorder="0" applyAlignment="0" applyProtection="0"/>
    <xf numFmtId="49" fontId="10" fillId="39" borderId="3">
      <alignment horizontal="left" vertical="top" wrapText="1"/>
      <protection/>
    </xf>
    <xf numFmtId="49" fontId="3" fillId="0" borderId="3">
      <alignment horizontal="left" vertical="top" wrapText="1"/>
      <protection/>
    </xf>
    <xf numFmtId="49" fontId="21" fillId="0" borderId="4">
      <alignment horizontal="left" vertical="top" wrapText="1"/>
      <protection/>
    </xf>
    <xf numFmtId="49" fontId="3" fillId="0" borderId="3">
      <alignment horizontal="left" vertical="top" wrapText="1"/>
      <protection/>
    </xf>
    <xf numFmtId="49" fontId="3" fillId="0" borderId="3">
      <alignment horizontal="left" vertical="top" wrapText="1"/>
      <protection/>
    </xf>
    <xf numFmtId="49" fontId="3" fillId="0" borderId="3">
      <alignment horizontal="left" vertical="top" wrapText="1"/>
      <protection/>
    </xf>
    <xf numFmtId="49" fontId="3" fillId="0" borderId="3">
      <alignment horizontal="left" vertical="top" wrapText="1"/>
      <protection/>
    </xf>
    <xf numFmtId="49" fontId="19" fillId="39" borderId="4">
      <alignment horizontal="left" vertical="top" wrapText="1"/>
      <protection/>
    </xf>
    <xf numFmtId="49" fontId="10" fillId="39" borderId="3">
      <alignment horizontal="left" vertical="top" wrapText="1"/>
      <protection/>
    </xf>
    <xf numFmtId="49" fontId="10" fillId="39" borderId="3">
      <alignment horizontal="left" vertical="top" wrapText="1"/>
      <protection/>
    </xf>
    <xf numFmtId="0" fontId="53" fillId="0" borderId="12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40" borderId="0" applyNumberFormat="0" applyBorder="0" applyAlignment="0" applyProtection="0"/>
    <xf numFmtId="0" fontId="3" fillId="34" borderId="3">
      <alignment horizontal="left" vertical="top" wrapText="1"/>
      <protection/>
    </xf>
    <xf numFmtId="0" fontId="3" fillId="0" borderId="3">
      <alignment horizontal="left" vertical="top" wrapText="1"/>
      <protection/>
    </xf>
    <xf numFmtId="0" fontId="0" fillId="0" borderId="4">
      <alignment horizontal="left" vertical="top" wrapText="1"/>
      <protection/>
    </xf>
    <xf numFmtId="0" fontId="3" fillId="0" borderId="3">
      <alignment horizontal="left" vertical="top" wrapText="1"/>
      <protection/>
    </xf>
    <xf numFmtId="0" fontId="3" fillId="0" borderId="3">
      <alignment horizontal="left" vertical="top" wrapText="1"/>
      <protection/>
    </xf>
    <xf numFmtId="0" fontId="3" fillId="0" borderId="3">
      <alignment horizontal="left" vertical="top" wrapText="1"/>
      <protection/>
    </xf>
    <xf numFmtId="0" fontId="3" fillId="0" borderId="3">
      <alignment horizontal="left" vertical="top" wrapText="1"/>
      <protection/>
    </xf>
    <xf numFmtId="1" fontId="3" fillId="34" borderId="3">
      <alignment horizontal="left" vertical="top" wrapText="1"/>
      <protection/>
    </xf>
    <xf numFmtId="1" fontId="3" fillId="34" borderId="3">
      <alignment horizontal="left" vertical="top" wrapText="1"/>
      <protection/>
    </xf>
    <xf numFmtId="1" fontId="3" fillId="34" borderId="3">
      <alignment horizontal="left" vertical="top" wrapText="1"/>
      <protection/>
    </xf>
    <xf numFmtId="1" fontId="3" fillId="34" borderId="3">
      <alignment horizontal="left" vertical="top" wrapText="1"/>
      <protection/>
    </xf>
    <xf numFmtId="1" fontId="3" fillId="34" borderId="3">
      <alignment horizontal="left" vertical="top" wrapText="1"/>
      <protection/>
    </xf>
    <xf numFmtId="1" fontId="3" fillId="34" borderId="3">
      <alignment horizontal="left" vertical="top" wrapText="1"/>
      <protection/>
    </xf>
    <xf numFmtId="1" fontId="3" fillId="34" borderId="3">
      <alignment horizontal="left" vertical="top" wrapText="1"/>
      <protection/>
    </xf>
    <xf numFmtId="1" fontId="3" fillId="34" borderId="3">
      <alignment horizontal="left" vertical="top" wrapText="1"/>
      <protection/>
    </xf>
    <xf numFmtId="1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0" fillId="34" borderId="4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1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1" fontId="3" fillId="34" borderId="3">
      <alignment horizontal="left" vertical="top" wrapText="1"/>
      <protection/>
    </xf>
    <xf numFmtId="1" fontId="3" fillId="34" borderId="3">
      <alignment horizontal="left" vertical="top" wrapText="1"/>
      <protection/>
    </xf>
    <xf numFmtId="1" fontId="3" fillId="34" borderId="3">
      <alignment horizontal="left" vertical="top" wrapText="1"/>
      <protection/>
    </xf>
    <xf numFmtId="1" fontId="3" fillId="34" borderId="3">
      <alignment horizontal="left" vertical="top" wrapText="1"/>
      <protection/>
    </xf>
    <xf numFmtId="1" fontId="3" fillId="34" borderId="3">
      <alignment horizontal="left" vertical="top" wrapText="1"/>
      <protection/>
    </xf>
    <xf numFmtId="1" fontId="3" fillId="34" borderId="3">
      <alignment horizontal="left" vertical="top" wrapText="1"/>
      <protection/>
    </xf>
    <xf numFmtId="1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1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1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1" fontId="3" fillId="34" borderId="3">
      <alignment horizontal="left" vertical="top" wrapText="1"/>
      <protection/>
    </xf>
    <xf numFmtId="1" fontId="3" fillId="34" borderId="3">
      <alignment horizontal="left" vertical="top" wrapText="1"/>
      <protection/>
    </xf>
    <xf numFmtId="1" fontId="3" fillId="34" borderId="3">
      <alignment horizontal="left" vertical="top" wrapText="1"/>
      <protection/>
    </xf>
    <xf numFmtId="1" fontId="3" fillId="34" borderId="3">
      <alignment horizontal="left" vertical="top" wrapText="1"/>
      <protection/>
    </xf>
    <xf numFmtId="1" fontId="3" fillId="34" borderId="3">
      <alignment horizontal="left" vertical="top" wrapText="1"/>
      <protection/>
    </xf>
    <xf numFmtId="1" fontId="3" fillId="34" borderId="3">
      <alignment horizontal="left" vertical="top" wrapText="1"/>
      <protection/>
    </xf>
    <xf numFmtId="1" fontId="3" fillId="34" borderId="3">
      <alignment horizontal="left" vertical="top" wrapText="1"/>
      <protection/>
    </xf>
    <xf numFmtId="1" fontId="3" fillId="34" borderId="3">
      <alignment horizontal="left" vertical="top" wrapText="1"/>
      <protection/>
    </xf>
    <xf numFmtId="1" fontId="3" fillId="34" borderId="3">
      <alignment horizontal="left" vertical="top" wrapText="1"/>
      <protection/>
    </xf>
    <xf numFmtId="1" fontId="3" fillId="34" borderId="3">
      <alignment horizontal="left" vertical="top" wrapText="1"/>
      <protection/>
    </xf>
    <xf numFmtId="1" fontId="3" fillId="34" borderId="3">
      <alignment horizontal="left" vertical="top" wrapText="1"/>
      <protection/>
    </xf>
    <xf numFmtId="1" fontId="3" fillId="34" borderId="3">
      <alignment horizontal="left" vertical="top" wrapText="1"/>
      <protection/>
    </xf>
    <xf numFmtId="1" fontId="3" fillId="34" borderId="3">
      <alignment horizontal="left" vertical="top" wrapText="1"/>
      <protection/>
    </xf>
    <xf numFmtId="1" fontId="3" fillId="34" borderId="3">
      <alignment horizontal="left" vertical="top" wrapText="1"/>
      <protection/>
    </xf>
    <xf numFmtId="1" fontId="3" fillId="34" borderId="3">
      <alignment horizontal="left" vertical="top" wrapText="1"/>
      <protection/>
    </xf>
    <xf numFmtId="1" fontId="3" fillId="34" borderId="3">
      <alignment horizontal="left" vertical="top" wrapText="1"/>
      <protection/>
    </xf>
    <xf numFmtId="1" fontId="3" fillId="34" borderId="3">
      <alignment horizontal="left" vertical="top" wrapText="1"/>
      <protection/>
    </xf>
    <xf numFmtId="1" fontId="3" fillId="34" borderId="3">
      <alignment horizontal="left" vertical="top" wrapText="1"/>
      <protection/>
    </xf>
  </cellStyleXfs>
  <cellXfs count="10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18" fillId="0" borderId="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/>
    </xf>
    <xf numFmtId="164" fontId="56" fillId="0" borderId="13" xfId="0" applyNumberFormat="1" applyFont="1" applyFill="1" applyBorder="1" applyAlignment="1">
      <alignment horizontal="center"/>
    </xf>
    <xf numFmtId="164" fontId="16" fillId="41" borderId="14" xfId="0" applyNumberFormat="1" applyFont="1" applyFill="1" applyBorder="1" applyAlignment="1">
      <alignment horizontal="center" vertical="center"/>
    </xf>
    <xf numFmtId="164" fontId="15" fillId="0" borderId="13" xfId="0" applyNumberFormat="1" applyFont="1" applyFill="1" applyBorder="1" applyAlignment="1">
      <alignment horizontal="center"/>
    </xf>
    <xf numFmtId="164" fontId="15" fillId="41" borderId="14" xfId="0" applyNumberFormat="1" applyFont="1" applyFill="1" applyBorder="1" applyAlignment="1">
      <alignment horizontal="center" vertical="center"/>
    </xf>
    <xf numFmtId="164" fontId="13" fillId="0" borderId="15" xfId="0" applyNumberFormat="1" applyFont="1" applyFill="1" applyBorder="1" applyAlignment="1">
      <alignment horizontal="center"/>
    </xf>
    <xf numFmtId="164" fontId="13" fillId="0" borderId="16" xfId="0" applyNumberFormat="1" applyFont="1" applyFill="1" applyBorder="1" applyAlignment="1">
      <alignment horizontal="center"/>
    </xf>
    <xf numFmtId="164" fontId="13" fillId="41" borderId="17" xfId="0" applyNumberFormat="1" applyFont="1" applyFill="1" applyBorder="1" applyAlignment="1">
      <alignment horizontal="center" vertical="center"/>
    </xf>
    <xf numFmtId="165" fontId="4" fillId="0" borderId="18" xfId="42" applyNumberFormat="1" applyFont="1" applyBorder="1" applyAlignment="1">
      <alignment horizontal="right" vertical="center"/>
      <protection/>
    </xf>
    <xf numFmtId="164" fontId="56" fillId="41" borderId="13" xfId="0" applyNumberFormat="1" applyFont="1" applyFill="1" applyBorder="1" applyAlignment="1">
      <alignment horizontal="center"/>
    </xf>
    <xf numFmtId="164" fontId="16" fillId="42" borderId="14" xfId="0" applyNumberFormat="1" applyFont="1" applyFill="1" applyBorder="1" applyAlignment="1">
      <alignment horizontal="center" vertical="center"/>
    </xf>
    <xf numFmtId="164" fontId="15" fillId="41" borderId="13" xfId="0" applyNumberFormat="1" applyFont="1" applyFill="1" applyBorder="1" applyAlignment="1">
      <alignment horizontal="center"/>
    </xf>
    <xf numFmtId="164" fontId="15" fillId="42" borderId="14" xfId="0" applyNumberFormat="1" applyFont="1" applyFill="1" applyBorder="1" applyAlignment="1">
      <alignment horizontal="center" vertical="center"/>
    </xf>
    <xf numFmtId="3" fontId="14" fillId="0" borderId="14" xfId="0" applyNumberFormat="1" applyFont="1" applyBorder="1" applyAlignment="1">
      <alignment horizontal="right" vertical="center"/>
    </xf>
    <xf numFmtId="164" fontId="13" fillId="41" borderId="15" xfId="0" applyNumberFormat="1" applyFont="1" applyFill="1" applyBorder="1" applyAlignment="1">
      <alignment horizontal="center"/>
    </xf>
    <xf numFmtId="164" fontId="13" fillId="42" borderId="19" xfId="0" applyNumberFormat="1" applyFont="1" applyFill="1" applyBorder="1" applyAlignment="1">
      <alignment horizontal="center" vertical="center"/>
    </xf>
    <xf numFmtId="165" fontId="4" fillId="0" borderId="19" xfId="42" applyNumberFormat="1" applyFont="1" applyBorder="1" applyAlignment="1">
      <alignment horizontal="right" vertical="top"/>
      <protection/>
    </xf>
    <xf numFmtId="49" fontId="4" fillId="0" borderId="19" xfId="405" applyNumberFormat="1" applyFont="1" applyFill="1" applyBorder="1">
      <alignment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64" fontId="13" fillId="41" borderId="16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2" fillId="41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49" fontId="4" fillId="0" borderId="4" xfId="0" applyNumberFormat="1" applyFont="1" applyBorder="1" applyAlignment="1">
      <alignment/>
    </xf>
    <xf numFmtId="49" fontId="4" fillId="0" borderId="4" xfId="0" applyNumberFormat="1" applyFont="1" applyFill="1" applyBorder="1" applyAlignment="1">
      <alignment/>
    </xf>
    <xf numFmtId="0" fontId="0" fillId="0" borderId="4" xfId="0" applyFill="1" applyBorder="1" applyAlignment="1">
      <alignment/>
    </xf>
    <xf numFmtId="164" fontId="13" fillId="42" borderId="4" xfId="0" applyNumberFormat="1" applyFont="1" applyFill="1" applyBorder="1" applyAlignment="1">
      <alignment horizontal="center" vertical="center"/>
    </xf>
    <xf numFmtId="165" fontId="4" fillId="0" borderId="4" xfId="42" applyNumberFormat="1" applyFont="1" applyBorder="1" applyAlignment="1">
      <alignment horizontal="right" vertical="top"/>
      <protection/>
    </xf>
    <xf numFmtId="49" fontId="4" fillId="0" borderId="4" xfId="405" applyNumberFormat="1" applyFont="1" applyFill="1" applyBorder="1">
      <alignment/>
      <protection/>
    </xf>
    <xf numFmtId="0" fontId="12" fillId="42" borderId="4" xfId="0" applyFont="1" applyFill="1" applyBorder="1" applyAlignment="1">
      <alignment horizontal="center" vertical="center" wrapText="1"/>
    </xf>
    <xf numFmtId="0" fontId="57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14" fillId="0" borderId="23" xfId="0" applyNumberFormat="1" applyFont="1" applyFill="1" applyBorder="1" applyAlignment="1">
      <alignment horizontal="right" vertical="center"/>
    </xf>
    <xf numFmtId="3" fontId="16" fillId="0" borderId="14" xfId="0" applyNumberFormat="1" applyFont="1" applyFill="1" applyBorder="1" applyAlignment="1">
      <alignment horizontal="right" vertical="center"/>
    </xf>
    <xf numFmtId="3" fontId="14" fillId="0" borderId="14" xfId="0" applyNumberFormat="1" applyFont="1" applyFill="1" applyBorder="1" applyAlignment="1">
      <alignment horizontal="right" vertical="center"/>
    </xf>
    <xf numFmtId="0" fontId="57" fillId="0" borderId="4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6" fillId="0" borderId="4" xfId="0" applyFont="1" applyBorder="1" applyAlignment="1">
      <alignment horizontal="center" vertical="center" wrapText="1"/>
    </xf>
    <xf numFmtId="0" fontId="17" fillId="42" borderId="4" xfId="0" applyFont="1" applyFill="1" applyBorder="1" applyAlignment="1">
      <alignment horizontal="center" vertical="center" wrapText="1"/>
    </xf>
    <xf numFmtId="0" fontId="17" fillId="41" borderId="16" xfId="0" applyFont="1" applyFill="1" applyBorder="1" applyAlignment="1">
      <alignment horizontal="center" vertical="center" wrapText="1"/>
    </xf>
    <xf numFmtId="165" fontId="4" fillId="0" borderId="4" xfId="42" applyNumberFormat="1" applyFont="1" applyBorder="1" applyAlignment="1">
      <alignment horizontal="right" vertical="center"/>
      <protection/>
    </xf>
    <xf numFmtId="164" fontId="13" fillId="41" borderId="4" xfId="0" applyNumberFormat="1" applyFont="1" applyFill="1" applyBorder="1" applyAlignment="1">
      <alignment horizontal="center" vertical="center"/>
    </xf>
    <xf numFmtId="165" fontId="4" fillId="0" borderId="24" xfId="42" applyNumberFormat="1" applyFont="1" applyBorder="1" applyAlignment="1">
      <alignment horizontal="right" vertical="center"/>
      <protection/>
    </xf>
    <xf numFmtId="0" fontId="0" fillId="0" borderId="0" xfId="0" applyAlignment="1">
      <alignment/>
    </xf>
    <xf numFmtId="164" fontId="13" fillId="0" borderId="25" xfId="0" applyNumberFormat="1" applyFont="1" applyFill="1" applyBorder="1" applyAlignment="1">
      <alignment horizontal="center"/>
    </xf>
    <xf numFmtId="3" fontId="14" fillId="0" borderId="26" xfId="0" applyNumberFormat="1" applyFont="1" applyFill="1" applyBorder="1" applyAlignment="1">
      <alignment horizontal="right"/>
    </xf>
    <xf numFmtId="3" fontId="16" fillId="0" borderId="27" xfId="0" applyNumberFormat="1" applyFont="1" applyFill="1" applyBorder="1" applyAlignment="1">
      <alignment horizontal="right" vertical="center"/>
    </xf>
    <xf numFmtId="3" fontId="14" fillId="0" borderId="28" xfId="0" applyNumberFormat="1" applyFont="1" applyFill="1" applyBorder="1" applyAlignment="1">
      <alignment horizontal="right" vertical="center"/>
    </xf>
    <xf numFmtId="165" fontId="4" fillId="0" borderId="17" xfId="42" applyNumberFormat="1" applyFont="1" applyBorder="1" applyAlignment="1">
      <alignment horizontal="right" vertical="center"/>
      <protection/>
    </xf>
    <xf numFmtId="49" fontId="4" fillId="0" borderId="29" xfId="405" applyNumberFormat="1" applyFont="1" applyFill="1" applyBorder="1">
      <alignment/>
      <protection/>
    </xf>
    <xf numFmtId="0" fontId="12" fillId="41" borderId="4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7" fillId="41" borderId="17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65" fontId="4" fillId="0" borderId="3" xfId="42" applyNumberFormat="1" applyFont="1">
      <alignment horizontal="right" vertical="top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9" fontId="4" fillId="0" borderId="17" xfId="405" applyNumberFormat="1" applyFont="1" applyFill="1" applyBorder="1">
      <alignment/>
      <protection/>
    </xf>
    <xf numFmtId="3" fontId="2" fillId="0" borderId="31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31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32" xfId="0" applyBorder="1" applyAlignment="1">
      <alignment vertical="center" textRotation="90"/>
    </xf>
    <xf numFmtId="0" fontId="0" fillId="0" borderId="4" xfId="0" applyBorder="1" applyAlignment="1">
      <alignment vertical="center" textRotation="90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18" fillId="0" borderId="0" xfId="0" applyNumberFormat="1" applyFont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31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</cellXfs>
  <cellStyles count="50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Данные (редактируемые)" xfId="42"/>
    <cellStyle name="Данные (редактируемые) 2" xfId="43"/>
    <cellStyle name="Данные (редактируемые) 2 2" xfId="44"/>
    <cellStyle name="Данные (редактируемые) 3" xfId="45"/>
    <cellStyle name="Данные (редактируемые) 3 2" xfId="46"/>
    <cellStyle name="Данные (редактируемые) 4" xfId="47"/>
    <cellStyle name="Данные (редактируемые) 5" xfId="48"/>
    <cellStyle name="Данные (редактируемые) 6" xfId="49"/>
    <cellStyle name="Данные (редактируемые) 7" xfId="50"/>
    <cellStyle name="Данные (редактируемые) 8" xfId="51"/>
    <cellStyle name="Данные (редактируемые) 9" xfId="52"/>
    <cellStyle name="Данные (только для чтения)" xfId="53"/>
    <cellStyle name="Данные (только для чтения) 2" xfId="54"/>
    <cellStyle name="Данные (только для чтения) 2 2" xfId="55"/>
    <cellStyle name="Данные (только для чтения) 3" xfId="56"/>
    <cellStyle name="Данные (только для чтения) 4" xfId="57"/>
    <cellStyle name="Данные (только для чтения) 5" xfId="58"/>
    <cellStyle name="Данные для удаления" xfId="59"/>
    <cellStyle name="Данные для удаления 2" xfId="60"/>
    <cellStyle name="Данные для удаления 2 2" xfId="61"/>
    <cellStyle name="Данные для удаления 3" xfId="62"/>
    <cellStyle name="Данные для удаления 3 2" xfId="63"/>
    <cellStyle name="Данные для удаления 4" xfId="64"/>
    <cellStyle name="Данные для удаления 5" xfId="65"/>
    <cellStyle name="Данные для удаления 6" xfId="66"/>
    <cellStyle name="Currency" xfId="67"/>
    <cellStyle name="Currency [0]" xfId="68"/>
    <cellStyle name="Заголовки полей" xfId="69"/>
    <cellStyle name="Заголовки полей [печать]" xfId="70"/>
    <cellStyle name="Заголовки полей [печать] 2" xfId="71"/>
    <cellStyle name="Заголовки полей [печать] 2 2" xfId="72"/>
    <cellStyle name="Заголовки полей [печать] 3" xfId="73"/>
    <cellStyle name="Заголовки полей 2" xfId="74"/>
    <cellStyle name="Заголовки полей 2 2" xfId="75"/>
    <cellStyle name="Заголовки полей 3" xfId="76"/>
    <cellStyle name="Заголовки полей 4" xfId="77"/>
    <cellStyle name="Заголовки полей 5" xfId="78"/>
    <cellStyle name="Заголовок 1" xfId="79"/>
    <cellStyle name="Заголовок 2" xfId="80"/>
    <cellStyle name="Заголовок 3" xfId="81"/>
    <cellStyle name="Заголовок 4" xfId="82"/>
    <cellStyle name="Заголовок меры" xfId="83"/>
    <cellStyle name="Заголовок меры 2" xfId="84"/>
    <cellStyle name="Заголовок меры 2 2" xfId="85"/>
    <cellStyle name="Заголовок меры 3" xfId="86"/>
    <cellStyle name="Заголовок меры 4" xfId="87"/>
    <cellStyle name="Заголовок меры 5" xfId="88"/>
    <cellStyle name="Заголовок показателя [печать]" xfId="89"/>
    <cellStyle name="Заголовок показателя [печать] 2" xfId="90"/>
    <cellStyle name="Заголовок показателя [печать] 2 2" xfId="91"/>
    <cellStyle name="Заголовок показателя [печать] 3" xfId="92"/>
    <cellStyle name="Заголовок показателя константы" xfId="93"/>
    <cellStyle name="Заголовок показателя константы 2" xfId="94"/>
    <cellStyle name="Заголовок показателя константы 2 2" xfId="95"/>
    <cellStyle name="Заголовок показателя константы 3" xfId="96"/>
    <cellStyle name="Заголовок показателя константы 4" xfId="97"/>
    <cellStyle name="Заголовок показателя константы 5" xfId="98"/>
    <cellStyle name="Заголовок результата расчета" xfId="99"/>
    <cellStyle name="Заголовок результата расчета 2" xfId="100"/>
    <cellStyle name="Заголовок результата расчета 2 2" xfId="101"/>
    <cellStyle name="Заголовок результата расчета 3" xfId="102"/>
    <cellStyle name="Заголовок результата расчета 4" xfId="103"/>
    <cellStyle name="Заголовок результата расчета 5" xfId="104"/>
    <cellStyle name="Заголовок свободного показателя" xfId="105"/>
    <cellStyle name="Заголовок свободного показателя 2" xfId="106"/>
    <cellStyle name="Заголовок свободного показателя 2 2" xfId="107"/>
    <cellStyle name="Заголовок свободного показателя 3" xfId="108"/>
    <cellStyle name="Заголовок свободного показателя 4" xfId="109"/>
    <cellStyle name="Заголовок свободного показателя 5" xfId="110"/>
    <cellStyle name="Значение фильтра" xfId="111"/>
    <cellStyle name="Значение фильтра [печать]" xfId="112"/>
    <cellStyle name="Значение фильтра [печать] 2" xfId="113"/>
    <cellStyle name="Значение фильтра [печать] 2 2" xfId="114"/>
    <cellStyle name="Значение фильтра [печать] 3" xfId="115"/>
    <cellStyle name="Значение фильтра [печать] 4" xfId="116"/>
    <cellStyle name="Значение фильтра [печать] 5" xfId="117"/>
    <cellStyle name="Значение фильтра 10" xfId="118"/>
    <cellStyle name="Значение фильтра 100" xfId="119"/>
    <cellStyle name="Значение фильтра 101" xfId="120"/>
    <cellStyle name="Значение фильтра 102" xfId="121"/>
    <cellStyle name="Значение фильтра 103" xfId="122"/>
    <cellStyle name="Значение фильтра 104" xfId="123"/>
    <cellStyle name="Значение фильтра 105" xfId="124"/>
    <cellStyle name="Значение фильтра 106" xfId="125"/>
    <cellStyle name="Значение фильтра 107" xfId="126"/>
    <cellStyle name="Значение фильтра 108" xfId="127"/>
    <cellStyle name="Значение фильтра 109" xfId="128"/>
    <cellStyle name="Значение фильтра 11" xfId="129"/>
    <cellStyle name="Значение фильтра 110" xfId="130"/>
    <cellStyle name="Значение фильтра 111" xfId="131"/>
    <cellStyle name="Значение фильтра 112" xfId="132"/>
    <cellStyle name="Значение фильтра 113" xfId="133"/>
    <cellStyle name="Значение фильтра 114" xfId="134"/>
    <cellStyle name="Значение фильтра 115" xfId="135"/>
    <cellStyle name="Значение фильтра 116" xfId="136"/>
    <cellStyle name="Значение фильтра 117" xfId="137"/>
    <cellStyle name="Значение фильтра 118" xfId="138"/>
    <cellStyle name="Значение фильтра 119" xfId="139"/>
    <cellStyle name="Значение фильтра 12" xfId="140"/>
    <cellStyle name="Значение фильтра 120" xfId="141"/>
    <cellStyle name="Значение фильтра 121" xfId="142"/>
    <cellStyle name="Значение фильтра 122" xfId="143"/>
    <cellStyle name="Значение фильтра 123" xfId="144"/>
    <cellStyle name="Значение фильтра 124" xfId="145"/>
    <cellStyle name="Значение фильтра 125" xfId="146"/>
    <cellStyle name="Значение фильтра 126" xfId="147"/>
    <cellStyle name="Значение фильтра 127" xfId="148"/>
    <cellStyle name="Значение фильтра 128" xfId="149"/>
    <cellStyle name="Значение фильтра 129" xfId="150"/>
    <cellStyle name="Значение фильтра 13" xfId="151"/>
    <cellStyle name="Значение фильтра 130" xfId="152"/>
    <cellStyle name="Значение фильтра 131" xfId="153"/>
    <cellStyle name="Значение фильтра 132" xfId="154"/>
    <cellStyle name="Значение фильтра 133" xfId="155"/>
    <cellStyle name="Значение фильтра 134" xfId="156"/>
    <cellStyle name="Значение фильтра 135" xfId="157"/>
    <cellStyle name="Значение фильтра 136" xfId="158"/>
    <cellStyle name="Значение фильтра 137" xfId="159"/>
    <cellStyle name="Значение фильтра 138" xfId="160"/>
    <cellStyle name="Значение фильтра 139" xfId="161"/>
    <cellStyle name="Значение фильтра 14" xfId="162"/>
    <cellStyle name="Значение фильтра 140" xfId="163"/>
    <cellStyle name="Значение фильтра 141" xfId="164"/>
    <cellStyle name="Значение фильтра 142" xfId="165"/>
    <cellStyle name="Значение фильтра 143" xfId="166"/>
    <cellStyle name="Значение фильтра 144" xfId="167"/>
    <cellStyle name="Значение фильтра 145" xfId="168"/>
    <cellStyle name="Значение фильтра 146" xfId="169"/>
    <cellStyle name="Значение фильтра 147" xfId="170"/>
    <cellStyle name="Значение фильтра 148" xfId="171"/>
    <cellStyle name="Значение фильтра 149" xfId="172"/>
    <cellStyle name="Значение фильтра 15" xfId="173"/>
    <cellStyle name="Значение фильтра 150" xfId="174"/>
    <cellStyle name="Значение фильтра 151" xfId="175"/>
    <cellStyle name="Значение фильтра 152" xfId="176"/>
    <cellStyle name="Значение фильтра 153" xfId="177"/>
    <cellStyle name="Значение фильтра 154" xfId="178"/>
    <cellStyle name="Значение фильтра 155" xfId="179"/>
    <cellStyle name="Значение фильтра 156" xfId="180"/>
    <cellStyle name="Значение фильтра 157" xfId="181"/>
    <cellStyle name="Значение фильтра 158" xfId="182"/>
    <cellStyle name="Значение фильтра 159" xfId="183"/>
    <cellStyle name="Значение фильтра 16" xfId="184"/>
    <cellStyle name="Значение фильтра 160" xfId="185"/>
    <cellStyle name="Значение фильтра 161" xfId="186"/>
    <cellStyle name="Значение фильтра 162" xfId="187"/>
    <cellStyle name="Значение фильтра 163" xfId="188"/>
    <cellStyle name="Значение фильтра 164" xfId="189"/>
    <cellStyle name="Значение фильтра 165" xfId="190"/>
    <cellStyle name="Значение фильтра 166" xfId="191"/>
    <cellStyle name="Значение фильтра 167" xfId="192"/>
    <cellStyle name="Значение фильтра 168" xfId="193"/>
    <cellStyle name="Значение фильтра 169" xfId="194"/>
    <cellStyle name="Значение фильтра 17" xfId="195"/>
    <cellStyle name="Значение фильтра 170" xfId="196"/>
    <cellStyle name="Значение фильтра 171" xfId="197"/>
    <cellStyle name="Значение фильтра 172" xfId="198"/>
    <cellStyle name="Значение фильтра 173" xfId="199"/>
    <cellStyle name="Значение фильтра 174" xfId="200"/>
    <cellStyle name="Значение фильтра 175" xfId="201"/>
    <cellStyle name="Значение фильтра 176" xfId="202"/>
    <cellStyle name="Значение фильтра 177" xfId="203"/>
    <cellStyle name="Значение фильтра 178" xfId="204"/>
    <cellStyle name="Значение фильтра 179" xfId="205"/>
    <cellStyle name="Значение фильтра 18" xfId="206"/>
    <cellStyle name="Значение фильтра 180" xfId="207"/>
    <cellStyle name="Значение фильтра 181" xfId="208"/>
    <cellStyle name="Значение фильтра 182" xfId="209"/>
    <cellStyle name="Значение фильтра 183" xfId="210"/>
    <cellStyle name="Значение фильтра 184" xfId="211"/>
    <cellStyle name="Значение фильтра 185" xfId="212"/>
    <cellStyle name="Значение фильтра 186" xfId="213"/>
    <cellStyle name="Значение фильтра 187" xfId="214"/>
    <cellStyle name="Значение фильтра 188" xfId="215"/>
    <cellStyle name="Значение фильтра 189" xfId="216"/>
    <cellStyle name="Значение фильтра 19" xfId="217"/>
    <cellStyle name="Значение фильтра 190" xfId="218"/>
    <cellStyle name="Значение фильтра 191" xfId="219"/>
    <cellStyle name="Значение фильтра 192" xfId="220"/>
    <cellStyle name="Значение фильтра 193" xfId="221"/>
    <cellStyle name="Значение фильтра 194" xfId="222"/>
    <cellStyle name="Значение фильтра 195" xfId="223"/>
    <cellStyle name="Значение фильтра 196" xfId="224"/>
    <cellStyle name="Значение фильтра 197" xfId="225"/>
    <cellStyle name="Значение фильтра 198" xfId="226"/>
    <cellStyle name="Значение фильтра 199" xfId="227"/>
    <cellStyle name="Значение фильтра 2" xfId="228"/>
    <cellStyle name="Значение фильтра 2 2" xfId="229"/>
    <cellStyle name="Значение фильтра 20" xfId="230"/>
    <cellStyle name="Значение фильтра 200" xfId="231"/>
    <cellStyle name="Значение фильтра 201" xfId="232"/>
    <cellStyle name="Значение фильтра 202" xfId="233"/>
    <cellStyle name="Значение фильтра 203" xfId="234"/>
    <cellStyle name="Значение фильтра 204" xfId="235"/>
    <cellStyle name="Значение фильтра 205" xfId="236"/>
    <cellStyle name="Значение фильтра 206" xfId="237"/>
    <cellStyle name="Значение фильтра 207" xfId="238"/>
    <cellStyle name="Значение фильтра 208" xfId="239"/>
    <cellStyle name="Значение фильтра 209" xfId="240"/>
    <cellStyle name="Значение фильтра 21" xfId="241"/>
    <cellStyle name="Значение фильтра 210" xfId="242"/>
    <cellStyle name="Значение фильтра 211" xfId="243"/>
    <cellStyle name="Значение фильтра 212" xfId="244"/>
    <cellStyle name="Значение фильтра 213" xfId="245"/>
    <cellStyle name="Значение фильтра 214" xfId="246"/>
    <cellStyle name="Значение фильтра 215" xfId="247"/>
    <cellStyle name="Значение фильтра 216" xfId="248"/>
    <cellStyle name="Значение фильтра 217" xfId="249"/>
    <cellStyle name="Значение фильтра 218" xfId="250"/>
    <cellStyle name="Значение фильтра 219" xfId="251"/>
    <cellStyle name="Значение фильтра 22" xfId="252"/>
    <cellStyle name="Значение фильтра 220" xfId="253"/>
    <cellStyle name="Значение фильтра 221" xfId="254"/>
    <cellStyle name="Значение фильтра 222" xfId="255"/>
    <cellStyle name="Значение фильтра 223" xfId="256"/>
    <cellStyle name="Значение фильтра 224" xfId="257"/>
    <cellStyle name="Значение фильтра 225" xfId="258"/>
    <cellStyle name="Значение фильтра 226" xfId="259"/>
    <cellStyle name="Значение фильтра 227" xfId="260"/>
    <cellStyle name="Значение фильтра 228" xfId="261"/>
    <cellStyle name="Значение фильтра 229" xfId="262"/>
    <cellStyle name="Значение фильтра 23" xfId="263"/>
    <cellStyle name="Значение фильтра 230" xfId="264"/>
    <cellStyle name="Значение фильтра 231" xfId="265"/>
    <cellStyle name="Значение фильтра 232" xfId="266"/>
    <cellStyle name="Значение фильтра 233" xfId="267"/>
    <cellStyle name="Значение фильтра 234" xfId="268"/>
    <cellStyle name="Значение фильтра 235" xfId="269"/>
    <cellStyle name="Значение фильтра 236" xfId="270"/>
    <cellStyle name="Значение фильтра 237" xfId="271"/>
    <cellStyle name="Значение фильтра 238" xfId="272"/>
    <cellStyle name="Значение фильтра 239" xfId="273"/>
    <cellStyle name="Значение фильтра 24" xfId="274"/>
    <cellStyle name="Значение фильтра 240" xfId="275"/>
    <cellStyle name="Значение фильтра 241" xfId="276"/>
    <cellStyle name="Значение фильтра 242" xfId="277"/>
    <cellStyle name="Значение фильтра 243" xfId="278"/>
    <cellStyle name="Значение фильтра 244" xfId="279"/>
    <cellStyle name="Значение фильтра 245" xfId="280"/>
    <cellStyle name="Значение фильтра 246" xfId="281"/>
    <cellStyle name="Значение фильтра 247" xfId="282"/>
    <cellStyle name="Значение фильтра 247 2" xfId="283"/>
    <cellStyle name="Значение фильтра 248" xfId="284"/>
    <cellStyle name="Значение фильтра 249" xfId="285"/>
    <cellStyle name="Значение фильтра 25" xfId="286"/>
    <cellStyle name="Значение фильтра 250" xfId="287"/>
    <cellStyle name="Значение фильтра 251" xfId="288"/>
    <cellStyle name="Значение фильтра 252" xfId="289"/>
    <cellStyle name="Значение фильтра 253" xfId="290"/>
    <cellStyle name="Значение фильтра 254" xfId="291"/>
    <cellStyle name="Значение фильтра 255" xfId="292"/>
    <cellStyle name="Значение фильтра 256" xfId="293"/>
    <cellStyle name="Значение фильтра 257" xfId="294"/>
    <cellStyle name="Значение фильтра 258" xfId="295"/>
    <cellStyle name="Значение фильтра 259" xfId="296"/>
    <cellStyle name="Значение фильтра 26" xfId="297"/>
    <cellStyle name="Значение фильтра 260" xfId="298"/>
    <cellStyle name="Значение фильтра 261" xfId="299"/>
    <cellStyle name="Значение фильтра 262" xfId="300"/>
    <cellStyle name="Значение фильтра 263" xfId="301"/>
    <cellStyle name="Значение фильтра 264" xfId="302"/>
    <cellStyle name="Значение фильтра 265" xfId="303"/>
    <cellStyle name="Значение фильтра 266" xfId="304"/>
    <cellStyle name="Значение фильтра 267" xfId="305"/>
    <cellStyle name="Значение фильтра 268" xfId="306"/>
    <cellStyle name="Значение фильтра 269" xfId="307"/>
    <cellStyle name="Значение фильтра 27" xfId="308"/>
    <cellStyle name="Значение фильтра 28" xfId="309"/>
    <cellStyle name="Значение фильтра 29" xfId="310"/>
    <cellStyle name="Значение фильтра 3" xfId="311"/>
    <cellStyle name="Значение фильтра 30" xfId="312"/>
    <cellStyle name="Значение фильтра 31" xfId="313"/>
    <cellStyle name="Значение фильтра 32" xfId="314"/>
    <cellStyle name="Значение фильтра 33" xfId="315"/>
    <cellStyle name="Значение фильтра 34" xfId="316"/>
    <cellStyle name="Значение фильтра 35" xfId="317"/>
    <cellStyle name="Значение фильтра 36" xfId="318"/>
    <cellStyle name="Значение фильтра 37" xfId="319"/>
    <cellStyle name="Значение фильтра 38" xfId="320"/>
    <cellStyle name="Значение фильтра 39" xfId="321"/>
    <cellStyle name="Значение фильтра 4" xfId="322"/>
    <cellStyle name="Значение фильтра 40" xfId="323"/>
    <cellStyle name="Значение фильтра 41" xfId="324"/>
    <cellStyle name="Значение фильтра 42" xfId="325"/>
    <cellStyle name="Значение фильтра 43" xfId="326"/>
    <cellStyle name="Значение фильтра 44" xfId="327"/>
    <cellStyle name="Значение фильтра 45" xfId="328"/>
    <cellStyle name="Значение фильтра 46" xfId="329"/>
    <cellStyle name="Значение фильтра 47" xfId="330"/>
    <cellStyle name="Значение фильтра 48" xfId="331"/>
    <cellStyle name="Значение фильтра 49" xfId="332"/>
    <cellStyle name="Значение фильтра 5" xfId="333"/>
    <cellStyle name="Значение фильтра 50" xfId="334"/>
    <cellStyle name="Значение фильтра 51" xfId="335"/>
    <cellStyle name="Значение фильтра 52" xfId="336"/>
    <cellStyle name="Значение фильтра 53" xfId="337"/>
    <cellStyle name="Значение фильтра 54" xfId="338"/>
    <cellStyle name="Значение фильтра 55" xfId="339"/>
    <cellStyle name="Значение фильтра 56" xfId="340"/>
    <cellStyle name="Значение фильтра 57" xfId="341"/>
    <cellStyle name="Значение фильтра 58" xfId="342"/>
    <cellStyle name="Значение фильтра 59" xfId="343"/>
    <cellStyle name="Значение фильтра 6" xfId="344"/>
    <cellStyle name="Значение фильтра 60" xfId="345"/>
    <cellStyle name="Значение фильтра 61" xfId="346"/>
    <cellStyle name="Значение фильтра 62" xfId="347"/>
    <cellStyle name="Значение фильтра 63" xfId="348"/>
    <cellStyle name="Значение фильтра 64" xfId="349"/>
    <cellStyle name="Значение фильтра 65" xfId="350"/>
    <cellStyle name="Значение фильтра 66" xfId="351"/>
    <cellStyle name="Значение фильтра 67" xfId="352"/>
    <cellStyle name="Значение фильтра 68" xfId="353"/>
    <cellStyle name="Значение фильтра 69" xfId="354"/>
    <cellStyle name="Значение фильтра 7" xfId="355"/>
    <cellStyle name="Значение фильтра 70" xfId="356"/>
    <cellStyle name="Значение фильтра 71" xfId="357"/>
    <cellStyle name="Значение фильтра 72" xfId="358"/>
    <cellStyle name="Значение фильтра 73" xfId="359"/>
    <cellStyle name="Значение фильтра 74" xfId="360"/>
    <cellStyle name="Значение фильтра 75" xfId="361"/>
    <cellStyle name="Значение фильтра 76" xfId="362"/>
    <cellStyle name="Значение фильтра 77" xfId="363"/>
    <cellStyle name="Значение фильтра 78" xfId="364"/>
    <cellStyle name="Значение фильтра 79" xfId="365"/>
    <cellStyle name="Значение фильтра 8" xfId="366"/>
    <cellStyle name="Значение фильтра 80" xfId="367"/>
    <cellStyle name="Значение фильтра 81" xfId="368"/>
    <cellStyle name="Значение фильтра 82" xfId="369"/>
    <cellStyle name="Значение фильтра 83" xfId="370"/>
    <cellStyle name="Значение фильтра 84" xfId="371"/>
    <cellStyle name="Значение фильтра 85" xfId="372"/>
    <cellStyle name="Значение фильтра 86" xfId="373"/>
    <cellStyle name="Значение фильтра 87" xfId="374"/>
    <cellStyle name="Значение фильтра 88" xfId="375"/>
    <cellStyle name="Значение фильтра 89" xfId="376"/>
    <cellStyle name="Значение фильтра 9" xfId="377"/>
    <cellStyle name="Значение фильтра 90" xfId="378"/>
    <cellStyle name="Значение фильтра 91" xfId="379"/>
    <cellStyle name="Значение фильтра 92" xfId="380"/>
    <cellStyle name="Значение фильтра 93" xfId="381"/>
    <cellStyle name="Значение фильтра 94" xfId="382"/>
    <cellStyle name="Значение фильтра 95" xfId="383"/>
    <cellStyle name="Значение фильтра 96" xfId="384"/>
    <cellStyle name="Значение фильтра 97" xfId="385"/>
    <cellStyle name="Значение фильтра 98" xfId="386"/>
    <cellStyle name="Значение фильтра 99" xfId="387"/>
    <cellStyle name="Значение фильтра_Лист1" xfId="388"/>
    <cellStyle name="Информация о задаче" xfId="389"/>
    <cellStyle name="Информация о задаче 2" xfId="390"/>
    <cellStyle name="Информация о задаче 2 2" xfId="391"/>
    <cellStyle name="Информация о задаче 3" xfId="392"/>
    <cellStyle name="Итог" xfId="393"/>
    <cellStyle name="Контрольная ячейка" xfId="394"/>
    <cellStyle name="Название" xfId="395"/>
    <cellStyle name="Нейтральный" xfId="396"/>
    <cellStyle name="Обычный 2 2" xfId="397"/>
    <cellStyle name="Обычный 2 3" xfId="398"/>
    <cellStyle name="Обычный 2 32" xfId="399"/>
    <cellStyle name="Обычный 2 4" xfId="400"/>
    <cellStyle name="Обычный 2 5" xfId="401"/>
    <cellStyle name="Обычный 2 6" xfId="402"/>
    <cellStyle name="Обычный 2 7" xfId="403"/>
    <cellStyle name="Обычный 2 8" xfId="404"/>
    <cellStyle name="Обычный_Лист1" xfId="405"/>
    <cellStyle name="Отдельная ячейка" xfId="406"/>
    <cellStyle name="Отдельная ячейка - константа" xfId="407"/>
    <cellStyle name="Отдельная ячейка - константа [печать]" xfId="408"/>
    <cellStyle name="Отдельная ячейка - константа [печать] 2" xfId="409"/>
    <cellStyle name="Отдельная ячейка - константа [печать] 2 2" xfId="410"/>
    <cellStyle name="Отдельная ячейка - константа [печать] 3" xfId="411"/>
    <cellStyle name="Отдельная ячейка - константа [печать] 4" xfId="412"/>
    <cellStyle name="Отдельная ячейка - константа [печать] 5" xfId="413"/>
    <cellStyle name="Отдельная ячейка - константа 2" xfId="414"/>
    <cellStyle name="Отдельная ячейка - константа 2 2" xfId="415"/>
    <cellStyle name="Отдельная ячейка - константа 3" xfId="416"/>
    <cellStyle name="Отдельная ячейка - константа 4" xfId="417"/>
    <cellStyle name="Отдельная ячейка - константа 5" xfId="418"/>
    <cellStyle name="Отдельная ячейка [печать]" xfId="419"/>
    <cellStyle name="Отдельная ячейка [печать] 2" xfId="420"/>
    <cellStyle name="Отдельная ячейка [печать] 2 2" xfId="421"/>
    <cellStyle name="Отдельная ячейка [печать] 3" xfId="422"/>
    <cellStyle name="Отдельная ячейка [печать] 4" xfId="423"/>
    <cellStyle name="Отдельная ячейка [печать] 5" xfId="424"/>
    <cellStyle name="Отдельная ячейка 2" xfId="425"/>
    <cellStyle name="Отдельная ячейка 2 2" xfId="426"/>
    <cellStyle name="Отдельная ячейка 3" xfId="427"/>
    <cellStyle name="Отдельная ячейка 4" xfId="428"/>
    <cellStyle name="Отдельная ячейка 5" xfId="429"/>
    <cellStyle name="Отдельная ячейка-результат" xfId="430"/>
    <cellStyle name="Отдельная ячейка-результат [печать]" xfId="431"/>
    <cellStyle name="Отдельная ячейка-результат [печать] 2" xfId="432"/>
    <cellStyle name="Отдельная ячейка-результат [печать] 2 2" xfId="433"/>
    <cellStyle name="Отдельная ячейка-результат [печать] 3" xfId="434"/>
    <cellStyle name="Отдельная ячейка-результат [печать] 3 2" xfId="435"/>
    <cellStyle name="Отдельная ячейка-результат [печать] 4" xfId="436"/>
    <cellStyle name="Отдельная ячейка-результат [печать] 5" xfId="437"/>
    <cellStyle name="Отдельная ячейка-результат [печать] 6" xfId="438"/>
    <cellStyle name="Отдельная ячейка-результат 2" xfId="439"/>
    <cellStyle name="Отдельная ячейка-результат 2 2" xfId="440"/>
    <cellStyle name="Отдельная ячейка-результат 3" xfId="441"/>
    <cellStyle name="Отдельная ячейка-результат 3 2" xfId="442"/>
    <cellStyle name="Отдельная ячейка-результат 4" xfId="443"/>
    <cellStyle name="Отдельная ячейка-результат 5" xfId="444"/>
    <cellStyle name="Отдельная ячейка-результат 6" xfId="445"/>
    <cellStyle name="Отдельная ячейка-результат 7" xfId="446"/>
    <cellStyle name="Плохой" xfId="447"/>
    <cellStyle name="Пояснение" xfId="448"/>
    <cellStyle name="Примечание" xfId="449"/>
    <cellStyle name="Percent" xfId="450"/>
    <cellStyle name="Свойства элементов измерения" xfId="451"/>
    <cellStyle name="Свойства элементов измерения [печать]" xfId="452"/>
    <cellStyle name="Свойства элементов измерения [печать] 2" xfId="453"/>
    <cellStyle name="Свойства элементов измерения [печать] 2 2" xfId="454"/>
    <cellStyle name="Свойства элементов измерения [печать] 3" xfId="455"/>
    <cellStyle name="Свойства элементов измерения [печать] 4" xfId="456"/>
    <cellStyle name="Свойства элементов измерения [печать] 5" xfId="457"/>
    <cellStyle name="Свойства элементов измерения 2" xfId="458"/>
    <cellStyle name="Свойства элементов измерения 2 2" xfId="459"/>
    <cellStyle name="Свойства элементов измерения 3" xfId="460"/>
    <cellStyle name="Связанная ячейка" xfId="461"/>
    <cellStyle name="Текст предупреждения" xfId="462"/>
    <cellStyle name="Comma" xfId="463"/>
    <cellStyle name="Comma [0]" xfId="464"/>
    <cellStyle name="Хороший" xfId="465"/>
    <cellStyle name="Элементы осей" xfId="466"/>
    <cellStyle name="Элементы осей [печать]" xfId="467"/>
    <cellStyle name="Элементы осей [печать] 2" xfId="468"/>
    <cellStyle name="Элементы осей [печать] 2 2" xfId="469"/>
    <cellStyle name="Элементы осей [печать] 3" xfId="470"/>
    <cellStyle name="Элементы осей [печать] 4" xfId="471"/>
    <cellStyle name="Элементы осей [печать] 5" xfId="472"/>
    <cellStyle name="Элементы осей 10" xfId="473"/>
    <cellStyle name="Элементы осей 11" xfId="474"/>
    <cellStyle name="Элементы осей 12" xfId="475"/>
    <cellStyle name="Элементы осей 13" xfId="476"/>
    <cellStyle name="Элементы осей 14" xfId="477"/>
    <cellStyle name="Элементы осей 15" xfId="478"/>
    <cellStyle name="Элементы осей 16" xfId="479"/>
    <cellStyle name="Элементы осей 17" xfId="480"/>
    <cellStyle name="Элементы осей 18" xfId="481"/>
    <cellStyle name="Элементы осей 19" xfId="482"/>
    <cellStyle name="Элементы осей 2" xfId="483"/>
    <cellStyle name="Элементы осей 2 2" xfId="484"/>
    <cellStyle name="Элементы осей 20" xfId="485"/>
    <cellStyle name="Элементы осей 21" xfId="486"/>
    <cellStyle name="Элементы осей 22" xfId="487"/>
    <cellStyle name="Элементы осей 23" xfId="488"/>
    <cellStyle name="Элементы осей 24" xfId="489"/>
    <cellStyle name="Элементы осей 25" xfId="490"/>
    <cellStyle name="Элементы осей 26" xfId="491"/>
    <cellStyle name="Элементы осей 27" xfId="492"/>
    <cellStyle name="Элементы осей 28" xfId="493"/>
    <cellStyle name="Элементы осей 29" xfId="494"/>
    <cellStyle name="Элементы осей 3" xfId="495"/>
    <cellStyle name="Элементы осей 30" xfId="496"/>
    <cellStyle name="Элементы осей 31" xfId="497"/>
    <cellStyle name="Элементы осей 32" xfId="498"/>
    <cellStyle name="Элементы осей 33" xfId="499"/>
    <cellStyle name="Элементы осей 33 2" xfId="500"/>
    <cellStyle name="Элементы осей 34" xfId="501"/>
    <cellStyle name="Элементы осей 35" xfId="502"/>
    <cellStyle name="Элементы осей 36" xfId="503"/>
    <cellStyle name="Элементы осей 37" xfId="504"/>
    <cellStyle name="Элементы осей 38" xfId="505"/>
    <cellStyle name="Элементы осей 39" xfId="506"/>
    <cellStyle name="Элементы осей 4" xfId="507"/>
    <cellStyle name="Элементы осей 40" xfId="508"/>
    <cellStyle name="Элементы осей 41" xfId="509"/>
    <cellStyle name="Элементы осей 42" xfId="510"/>
    <cellStyle name="Элементы осей 43" xfId="511"/>
    <cellStyle name="Элементы осей 44" xfId="512"/>
    <cellStyle name="Элементы осей 45" xfId="513"/>
    <cellStyle name="Элементы осей 5" xfId="514"/>
    <cellStyle name="Элементы осей 6" xfId="515"/>
    <cellStyle name="Элементы осей 7" xfId="516"/>
    <cellStyle name="Элементы осей 8" xfId="517"/>
    <cellStyle name="Элементы осей 9" xfId="5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Program%20Files\Krista\FM\Krista.FM.Client\Workplace\TasksDocuments\13910_48863_&#1054;&#1090;&#1095;&#1077;&#1090;&#1099;%20&#1074;%20&#1088;&#1072;&#1079;&#1088;&#1077;&#1079;&#1077;%20&#1084;&#1091;&#1085;&#1080;&#1094;&#1080;&#1087;&#1072;&#1083;&#1100;&#1085;&#1099;&#1093;%20&#1086;&#1073;&#1088;&#1072;&#1079;&#1086;&#1074;&#1072;&#1085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станты"/>
      <sheetName val="Конс.бюджет субъекта"/>
      <sheetName val="Аренда конс."/>
      <sheetName val="Бюджет субъекта"/>
      <sheetName val="Конс.местный"/>
      <sheetName val="Местный (ГО + МР)"/>
      <sheetName val="ГО + МР налог.и неналог."/>
      <sheetName val="Конс.бюджет субъекта ацизы"/>
      <sheetName val="КБ в разрезе КД"/>
      <sheetName val="Конс.бюдж в разрезе КД"/>
      <sheetName val="Конс.бюджет субъекта ннннн"/>
      <sheetName val="Конс. неналоговы"/>
      <sheetName val="конс прочие безв и продажа"/>
      <sheetName val="Конс. налоговы"/>
      <sheetName val="невыясн"/>
      <sheetName val="Местный (ГО + МР) (2)"/>
    </sheetNames>
    <sheetDataSet>
      <sheetData sheetId="0">
        <row r="2">
          <cell r="B2" t="str">
            <v>15.10.</v>
          </cell>
        </row>
        <row r="3">
          <cell r="B3" t="str">
            <v>15.10.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view="pageBreakPreview" zoomScale="90" zoomScaleSheetLayoutView="9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4" sqref="B1:C65536"/>
    </sheetView>
  </sheetViews>
  <sheetFormatPr defaultColWidth="9.140625" defaultRowHeight="14.25" customHeight="1"/>
  <cols>
    <col min="1" max="1" width="3.7109375" style="0" customWidth="1"/>
    <col min="2" max="3" width="4.00390625" style="0" hidden="1" customWidth="1"/>
    <col min="4" max="4" width="28.00390625" style="0" customWidth="1"/>
    <col min="5" max="5" width="15.421875" style="11" customWidth="1"/>
    <col min="6" max="7" width="15.421875" style="0" customWidth="1"/>
    <col min="8" max="9" width="14.8515625" style="0" customWidth="1"/>
    <col min="10" max="10" width="9.57421875" style="0" customWidth="1"/>
    <col min="11" max="11" width="13.57421875" style="0" hidden="1" customWidth="1"/>
    <col min="12" max="12" width="13.00390625" style="0" hidden="1" customWidth="1"/>
    <col min="13" max="13" width="11.00390625" style="0" hidden="1" customWidth="1"/>
    <col min="14" max="14" width="9.140625" style="0" hidden="1" customWidth="1"/>
    <col min="15" max="15" width="10.7109375" style="0" customWidth="1"/>
  </cols>
  <sheetData>
    <row r="1" spans="1:16" s="1" customFormat="1" ht="14.25" customHeight="1">
      <c r="A1" s="92" t="s">
        <v>0</v>
      </c>
      <c r="B1" s="92"/>
      <c r="C1" s="92"/>
      <c r="D1" s="92"/>
      <c r="E1" s="92"/>
      <c r="F1" s="92"/>
      <c r="G1" s="92"/>
      <c r="H1" s="92"/>
      <c r="I1" s="92"/>
      <c r="J1"/>
      <c r="K1"/>
      <c r="L1"/>
      <c r="M1"/>
      <c r="N1"/>
      <c r="O1"/>
      <c r="P1"/>
    </row>
    <row r="2" spans="1:16" s="1" customFormat="1" ht="14.25" customHeight="1">
      <c r="A2" s="93" t="s">
        <v>1</v>
      </c>
      <c r="B2" s="93"/>
      <c r="C2" s="93"/>
      <c r="D2" s="93"/>
      <c r="E2" s="93"/>
      <c r="F2" s="93"/>
      <c r="G2" s="93"/>
      <c r="H2" s="93"/>
      <c r="I2" s="93"/>
      <c r="J2"/>
      <c r="K2"/>
      <c r="L2"/>
      <c r="M2"/>
      <c r="N2"/>
      <c r="O2"/>
      <c r="P2"/>
    </row>
    <row r="3" spans="1:16" s="1" customFormat="1" ht="14.25" customHeight="1">
      <c r="A3" s="93" t="s">
        <v>62</v>
      </c>
      <c r="B3" s="93"/>
      <c r="C3" s="93"/>
      <c r="D3" s="93"/>
      <c r="E3" s="93"/>
      <c r="F3" s="93"/>
      <c r="G3" s="93"/>
      <c r="H3" s="93"/>
      <c r="I3" s="93"/>
      <c r="J3"/>
      <c r="K3"/>
      <c r="L3"/>
      <c r="M3"/>
      <c r="N3"/>
      <c r="O3"/>
      <c r="P3"/>
    </row>
    <row r="4" spans="1:16" s="1" customFormat="1" ht="14.25" customHeight="1" thickBot="1">
      <c r="A4" s="9"/>
      <c r="B4" s="9"/>
      <c r="C4" s="9"/>
      <c r="D4" s="9"/>
      <c r="E4" s="9"/>
      <c r="F4" s="9"/>
      <c r="G4" s="9"/>
      <c r="H4" s="9"/>
      <c r="I4" s="9"/>
      <c r="J4"/>
      <c r="K4"/>
      <c r="L4"/>
      <c r="M4"/>
      <c r="N4"/>
      <c r="O4"/>
      <c r="P4"/>
    </row>
    <row r="5" spans="1:16" s="2" customFormat="1" ht="19.5" customHeight="1">
      <c r="A5" s="94" t="s">
        <v>2</v>
      </c>
      <c r="B5" s="96" t="s">
        <v>2</v>
      </c>
      <c r="C5" s="88" t="s">
        <v>3</v>
      </c>
      <c r="D5" s="84" t="s">
        <v>4</v>
      </c>
      <c r="E5" s="90" t="s">
        <v>14</v>
      </c>
      <c r="F5" s="90"/>
      <c r="G5" s="90"/>
      <c r="H5" s="90"/>
      <c r="I5" s="91"/>
      <c r="J5" s="46"/>
      <c r="K5"/>
      <c r="L5"/>
      <c r="M5"/>
      <c r="N5"/>
      <c r="O5"/>
      <c r="P5"/>
    </row>
    <row r="6" spans="1:16" s="2" customFormat="1" ht="48.75" customHeight="1">
      <c r="A6" s="95"/>
      <c r="B6" s="97"/>
      <c r="C6" s="89"/>
      <c r="D6" s="85"/>
      <c r="E6" s="45" t="s">
        <v>60</v>
      </c>
      <c r="F6" s="50" t="s">
        <v>13</v>
      </c>
      <c r="G6" s="50" t="s">
        <v>57</v>
      </c>
      <c r="H6" s="44" t="s">
        <v>58</v>
      </c>
      <c r="I6" s="36" t="s">
        <v>59</v>
      </c>
      <c r="J6" s="46"/>
      <c r="K6"/>
      <c r="L6"/>
      <c r="M6"/>
      <c r="N6"/>
      <c r="O6"/>
      <c r="P6"/>
    </row>
    <row r="7" spans="1:16" s="3" customFormat="1" ht="14.25" customHeight="1">
      <c r="A7" s="95"/>
      <c r="B7" s="97"/>
      <c r="C7" s="89"/>
      <c r="D7" s="85"/>
      <c r="E7" s="52" t="s">
        <v>5</v>
      </c>
      <c r="F7" s="52" t="s">
        <v>5</v>
      </c>
      <c r="G7" s="52" t="s">
        <v>5</v>
      </c>
      <c r="H7" s="53" t="s">
        <v>6</v>
      </c>
      <c r="I7" s="54" t="s">
        <v>6</v>
      </c>
      <c r="J7" s="46"/>
      <c r="K7"/>
      <c r="L7"/>
      <c r="M7"/>
      <c r="N7"/>
      <c r="O7"/>
      <c r="P7"/>
    </row>
    <row r="8" spans="1:13" ht="14.25" customHeight="1">
      <c r="A8" s="34">
        <f aca="true" t="shared" si="0" ref="A8:A51">A7+1</f>
        <v>1</v>
      </c>
      <c r="B8" s="51">
        <f aca="true" t="shared" si="1" ref="B8:B51">B7+1</f>
        <v>1</v>
      </c>
      <c r="C8" s="51">
        <v>41</v>
      </c>
      <c r="D8" s="43" t="s">
        <v>48</v>
      </c>
      <c r="E8" s="42">
        <v>6096927</v>
      </c>
      <c r="F8" s="75">
        <v>3778196</v>
      </c>
      <c r="G8" s="63">
        <v>5085030</v>
      </c>
      <c r="H8" s="41">
        <f aca="true" t="shared" si="2" ref="H8:H51">ROUND(G8/F8*100,2)</f>
        <v>134.59</v>
      </c>
      <c r="I8" s="33">
        <f aca="true" t="shared" si="3" ref="I8:I54">G8/E8*100</f>
        <v>83.40316359372517</v>
      </c>
      <c r="J8" s="46"/>
      <c r="K8">
        <v>969027</v>
      </c>
      <c r="L8">
        <v>12754</v>
      </c>
      <c r="M8">
        <f aca="true" t="shared" si="4" ref="M8:M51">K8+L8</f>
        <v>981781</v>
      </c>
    </row>
    <row r="9" spans="1:13" ht="15.75" customHeight="1">
      <c r="A9" s="34">
        <f t="shared" si="0"/>
        <v>2</v>
      </c>
      <c r="B9" s="51">
        <f t="shared" si="1"/>
        <v>2</v>
      </c>
      <c r="C9" s="51">
        <v>20</v>
      </c>
      <c r="D9" s="43" t="s">
        <v>27</v>
      </c>
      <c r="E9" s="42">
        <v>1328034</v>
      </c>
      <c r="F9" s="75">
        <v>841445</v>
      </c>
      <c r="G9" s="55">
        <v>1102766</v>
      </c>
      <c r="H9" s="41">
        <f t="shared" si="2"/>
        <v>131.06</v>
      </c>
      <c r="I9" s="33">
        <f t="shared" si="3"/>
        <v>83.03748247409328</v>
      </c>
      <c r="J9" s="46"/>
      <c r="K9">
        <v>210298</v>
      </c>
      <c r="L9">
        <v>7087</v>
      </c>
      <c r="M9" s="74">
        <f t="shared" si="4"/>
        <v>217385</v>
      </c>
    </row>
    <row r="10" spans="1:13" ht="15.75" customHeight="1">
      <c r="A10" s="34">
        <f t="shared" si="0"/>
        <v>3</v>
      </c>
      <c r="B10" s="51">
        <f t="shared" si="1"/>
        <v>3</v>
      </c>
      <c r="C10" s="51">
        <v>6</v>
      </c>
      <c r="D10" s="43" t="s">
        <v>55</v>
      </c>
      <c r="E10" s="42">
        <v>16770898</v>
      </c>
      <c r="F10" s="75">
        <v>9935490</v>
      </c>
      <c r="G10" s="55">
        <v>13215948</v>
      </c>
      <c r="H10" s="41">
        <f t="shared" si="2"/>
        <v>133.02</v>
      </c>
      <c r="I10" s="33">
        <f t="shared" si="3"/>
        <v>78.8028643427442</v>
      </c>
      <c r="J10" s="46"/>
      <c r="K10">
        <v>1562347</v>
      </c>
      <c r="L10">
        <v>7551</v>
      </c>
      <c r="M10" s="74">
        <f t="shared" si="4"/>
        <v>1569898</v>
      </c>
    </row>
    <row r="11" spans="1:13" ht="15.75" customHeight="1">
      <c r="A11" s="34">
        <f t="shared" si="0"/>
        <v>4</v>
      </c>
      <c r="B11" s="51">
        <f t="shared" si="1"/>
        <v>4</v>
      </c>
      <c r="C11" s="51">
        <v>27</v>
      </c>
      <c r="D11" s="43" t="s">
        <v>34</v>
      </c>
      <c r="E11" s="42">
        <v>1131076</v>
      </c>
      <c r="F11" s="75">
        <v>643046</v>
      </c>
      <c r="G11" s="55">
        <v>881148</v>
      </c>
      <c r="H11" s="41">
        <f t="shared" si="2"/>
        <v>137.03</v>
      </c>
      <c r="I11" s="33">
        <f t="shared" si="3"/>
        <v>77.90351841962875</v>
      </c>
      <c r="J11" s="46"/>
      <c r="K11">
        <v>1225353</v>
      </c>
      <c r="L11">
        <v>17956</v>
      </c>
      <c r="M11" s="74">
        <f t="shared" si="4"/>
        <v>1243309</v>
      </c>
    </row>
    <row r="12" spans="1:13" ht="15.75" customHeight="1">
      <c r="A12" s="34">
        <f t="shared" si="0"/>
        <v>5</v>
      </c>
      <c r="B12" s="51">
        <f t="shared" si="1"/>
        <v>5</v>
      </c>
      <c r="C12" s="51">
        <v>36</v>
      </c>
      <c r="D12" s="43" t="s">
        <v>43</v>
      </c>
      <c r="E12" s="42">
        <v>721818</v>
      </c>
      <c r="F12" s="75">
        <v>415613</v>
      </c>
      <c r="G12" s="55">
        <v>556238</v>
      </c>
      <c r="H12" s="41">
        <f t="shared" si="2"/>
        <v>133.84</v>
      </c>
      <c r="I12" s="33">
        <f t="shared" si="3"/>
        <v>77.06069951151122</v>
      </c>
      <c r="J12" s="46"/>
      <c r="K12">
        <v>465746</v>
      </c>
      <c r="L12">
        <v>16592</v>
      </c>
      <c r="M12" s="74">
        <f t="shared" si="4"/>
        <v>482338</v>
      </c>
    </row>
    <row r="13" spans="1:13" ht="15.75" customHeight="1">
      <c r="A13" s="34">
        <f t="shared" si="0"/>
        <v>6</v>
      </c>
      <c r="B13" s="51">
        <f t="shared" si="1"/>
        <v>6</v>
      </c>
      <c r="C13" s="51">
        <v>12</v>
      </c>
      <c r="D13" s="43" t="s">
        <v>19</v>
      </c>
      <c r="E13" s="42">
        <v>727334</v>
      </c>
      <c r="F13" s="75">
        <v>487723</v>
      </c>
      <c r="G13" s="55">
        <v>550893</v>
      </c>
      <c r="H13" s="41">
        <f t="shared" si="2"/>
        <v>112.95</v>
      </c>
      <c r="I13" s="33">
        <f t="shared" si="3"/>
        <v>75.74140628652036</v>
      </c>
      <c r="J13" s="46"/>
      <c r="K13">
        <v>647675</v>
      </c>
      <c r="L13">
        <v>10209</v>
      </c>
      <c r="M13" s="74">
        <f t="shared" si="4"/>
        <v>657884</v>
      </c>
    </row>
    <row r="14" spans="1:13" ht="15.75" customHeight="1">
      <c r="A14" s="34">
        <f t="shared" si="0"/>
        <v>7</v>
      </c>
      <c r="B14" s="51">
        <f t="shared" si="1"/>
        <v>7</v>
      </c>
      <c r="C14" s="51">
        <v>35</v>
      </c>
      <c r="D14" s="43" t="s">
        <v>42</v>
      </c>
      <c r="E14" s="42">
        <v>2792136</v>
      </c>
      <c r="F14" s="75">
        <v>1658570</v>
      </c>
      <c r="G14" s="55">
        <v>2090111</v>
      </c>
      <c r="H14" s="41">
        <f t="shared" si="2"/>
        <v>126.02</v>
      </c>
      <c r="I14" s="33">
        <f t="shared" si="3"/>
        <v>74.85706283648075</v>
      </c>
      <c r="J14" s="46"/>
      <c r="K14">
        <v>339304</v>
      </c>
      <c r="L14">
        <v>6804</v>
      </c>
      <c r="M14" s="74">
        <f t="shared" si="4"/>
        <v>346108</v>
      </c>
    </row>
    <row r="15" spans="1:13" ht="15.75" customHeight="1">
      <c r="A15" s="34">
        <f t="shared" si="0"/>
        <v>8</v>
      </c>
      <c r="B15" s="51">
        <f t="shared" si="1"/>
        <v>8</v>
      </c>
      <c r="C15" s="51">
        <v>25</v>
      </c>
      <c r="D15" s="43" t="s">
        <v>32</v>
      </c>
      <c r="E15" s="42">
        <v>1087036</v>
      </c>
      <c r="F15" s="75">
        <v>656893</v>
      </c>
      <c r="G15" s="55">
        <v>809445</v>
      </c>
      <c r="H15" s="41">
        <f t="shared" si="2"/>
        <v>123.22</v>
      </c>
      <c r="I15" s="33">
        <f t="shared" si="3"/>
        <v>74.46349522922884</v>
      </c>
      <c r="J15" s="46"/>
      <c r="K15">
        <v>942003</v>
      </c>
      <c r="L15">
        <v>13046</v>
      </c>
      <c r="M15" s="74">
        <f t="shared" si="4"/>
        <v>955049</v>
      </c>
    </row>
    <row r="16" spans="1:13" ht="15.75" customHeight="1">
      <c r="A16" s="34">
        <f t="shared" si="0"/>
        <v>9</v>
      </c>
      <c r="B16" s="51">
        <f t="shared" si="1"/>
        <v>9</v>
      </c>
      <c r="C16" s="51">
        <v>34</v>
      </c>
      <c r="D16" s="43" t="s">
        <v>41</v>
      </c>
      <c r="E16" s="42">
        <v>2377162</v>
      </c>
      <c r="F16" s="75">
        <v>1483504</v>
      </c>
      <c r="G16" s="55">
        <v>1764487</v>
      </c>
      <c r="H16" s="41">
        <f t="shared" si="2"/>
        <v>118.94</v>
      </c>
      <c r="I16" s="33">
        <f t="shared" si="3"/>
        <v>74.2266198096722</v>
      </c>
      <c r="J16" s="46"/>
      <c r="K16">
        <v>369583</v>
      </c>
      <c r="L16">
        <v>16224</v>
      </c>
      <c r="M16" s="74">
        <f t="shared" si="4"/>
        <v>385807</v>
      </c>
    </row>
    <row r="17" spans="1:13" ht="15.75" customHeight="1">
      <c r="A17" s="34">
        <f t="shared" si="0"/>
        <v>10</v>
      </c>
      <c r="B17" s="51">
        <f t="shared" si="1"/>
        <v>10</v>
      </c>
      <c r="C17" s="51">
        <v>19</v>
      </c>
      <c r="D17" s="43" t="s">
        <v>26</v>
      </c>
      <c r="E17" s="42">
        <v>1493165</v>
      </c>
      <c r="F17" s="75">
        <v>918394</v>
      </c>
      <c r="G17" s="55">
        <v>1106218</v>
      </c>
      <c r="H17" s="41">
        <f t="shared" si="2"/>
        <v>120.45</v>
      </c>
      <c r="I17" s="33">
        <f t="shared" si="3"/>
        <v>74.08544936426985</v>
      </c>
      <c r="J17" s="46"/>
      <c r="K17">
        <v>385733</v>
      </c>
      <c r="L17">
        <v>12850</v>
      </c>
      <c r="M17" s="74">
        <f t="shared" si="4"/>
        <v>398583</v>
      </c>
    </row>
    <row r="18" spans="1:13" ht="15.75" customHeight="1">
      <c r="A18" s="34">
        <f t="shared" si="0"/>
        <v>11</v>
      </c>
      <c r="B18" s="51">
        <f t="shared" si="1"/>
        <v>11</v>
      </c>
      <c r="C18" s="51">
        <v>3</v>
      </c>
      <c r="D18" s="38" t="s">
        <v>8</v>
      </c>
      <c r="E18" s="42">
        <v>3735080</v>
      </c>
      <c r="F18" s="75">
        <v>2542912</v>
      </c>
      <c r="G18" s="55">
        <v>2746879</v>
      </c>
      <c r="H18" s="41">
        <f t="shared" si="2"/>
        <v>108.02</v>
      </c>
      <c r="I18" s="33">
        <f t="shared" si="3"/>
        <v>73.54270858990972</v>
      </c>
      <c r="J18" s="46"/>
      <c r="K18">
        <v>506068</v>
      </c>
      <c r="L18">
        <v>11989</v>
      </c>
      <c r="M18" s="74">
        <f t="shared" si="4"/>
        <v>518057</v>
      </c>
    </row>
    <row r="19" spans="1:13" ht="15.75" customHeight="1">
      <c r="A19" s="34">
        <f t="shared" si="0"/>
        <v>12</v>
      </c>
      <c r="B19" s="51">
        <f t="shared" si="1"/>
        <v>12</v>
      </c>
      <c r="C19" s="51">
        <v>29</v>
      </c>
      <c r="D19" s="43" t="s">
        <v>36</v>
      </c>
      <c r="E19" s="42">
        <v>994072</v>
      </c>
      <c r="F19" s="75">
        <v>634959</v>
      </c>
      <c r="G19" s="55">
        <v>728071</v>
      </c>
      <c r="H19" s="41">
        <f t="shared" si="2"/>
        <v>114.66</v>
      </c>
      <c r="I19" s="33">
        <f t="shared" si="3"/>
        <v>73.24127427389566</v>
      </c>
      <c r="J19" s="46"/>
      <c r="K19">
        <v>492234</v>
      </c>
      <c r="L19">
        <v>8349</v>
      </c>
      <c r="M19" s="74">
        <f t="shared" si="4"/>
        <v>500583</v>
      </c>
    </row>
    <row r="20" spans="1:13" ht="15.75" customHeight="1">
      <c r="A20" s="34">
        <f t="shared" si="0"/>
        <v>13</v>
      </c>
      <c r="B20" s="51">
        <f t="shared" si="1"/>
        <v>13</v>
      </c>
      <c r="C20" s="51">
        <v>15</v>
      </c>
      <c r="D20" s="43" t="s">
        <v>22</v>
      </c>
      <c r="E20" s="42">
        <v>2262141</v>
      </c>
      <c r="F20" s="75">
        <v>1420279</v>
      </c>
      <c r="G20" s="55">
        <v>1627172</v>
      </c>
      <c r="H20" s="41">
        <f t="shared" si="2"/>
        <v>114.57</v>
      </c>
      <c r="I20" s="33">
        <f t="shared" si="3"/>
        <v>71.93061794114513</v>
      </c>
      <c r="J20" s="46"/>
      <c r="K20">
        <v>889818</v>
      </c>
      <c r="L20">
        <v>11950</v>
      </c>
      <c r="M20" s="74">
        <f t="shared" si="4"/>
        <v>901768</v>
      </c>
    </row>
    <row r="21" spans="1:13" ht="15.75" customHeight="1">
      <c r="A21" s="34">
        <f t="shared" si="0"/>
        <v>14</v>
      </c>
      <c r="B21" s="51">
        <f t="shared" si="1"/>
        <v>14</v>
      </c>
      <c r="C21" s="51">
        <v>17</v>
      </c>
      <c r="D21" s="43" t="s">
        <v>24</v>
      </c>
      <c r="E21" s="42">
        <v>2080917</v>
      </c>
      <c r="F21" s="75">
        <v>1363363</v>
      </c>
      <c r="G21" s="55">
        <v>1489240</v>
      </c>
      <c r="H21" s="41">
        <f t="shared" si="2"/>
        <v>109.23</v>
      </c>
      <c r="I21" s="33">
        <f t="shared" si="3"/>
        <v>71.56652571919014</v>
      </c>
      <c r="J21" s="46"/>
      <c r="K21">
        <v>171358</v>
      </c>
      <c r="L21">
        <v>4662</v>
      </c>
      <c r="M21" s="74">
        <f t="shared" si="4"/>
        <v>176020</v>
      </c>
    </row>
    <row r="22" spans="1:13" ht="15.75" customHeight="1">
      <c r="A22" s="34">
        <f t="shared" si="0"/>
        <v>15</v>
      </c>
      <c r="B22" s="51">
        <f t="shared" si="1"/>
        <v>15</v>
      </c>
      <c r="C22" s="51">
        <v>38</v>
      </c>
      <c r="D22" s="43" t="s">
        <v>45</v>
      </c>
      <c r="E22" s="42">
        <v>3816718</v>
      </c>
      <c r="F22" s="75">
        <v>2475540</v>
      </c>
      <c r="G22" s="55">
        <v>2728262</v>
      </c>
      <c r="H22" s="41">
        <f t="shared" si="2"/>
        <v>110.21</v>
      </c>
      <c r="I22" s="33">
        <f t="shared" si="3"/>
        <v>71.48188574581617</v>
      </c>
      <c r="J22" s="46"/>
      <c r="K22">
        <v>326881</v>
      </c>
      <c r="L22">
        <v>5511</v>
      </c>
      <c r="M22" s="74">
        <f t="shared" si="4"/>
        <v>332392</v>
      </c>
    </row>
    <row r="23" spans="1:13" ht="15.75" customHeight="1">
      <c r="A23" s="34">
        <f t="shared" si="0"/>
        <v>16</v>
      </c>
      <c r="B23" s="51">
        <f t="shared" si="1"/>
        <v>16</v>
      </c>
      <c r="C23" s="51">
        <v>23</v>
      </c>
      <c r="D23" s="43" t="s">
        <v>30</v>
      </c>
      <c r="E23" s="42">
        <v>2303630</v>
      </c>
      <c r="F23" s="75">
        <v>1442374</v>
      </c>
      <c r="G23" s="57">
        <v>1632076</v>
      </c>
      <c r="H23" s="41">
        <f t="shared" si="2"/>
        <v>113.15</v>
      </c>
      <c r="I23" s="33">
        <f t="shared" si="3"/>
        <v>70.84800944596137</v>
      </c>
      <c r="J23" s="46"/>
      <c r="K23">
        <v>236507</v>
      </c>
      <c r="L23">
        <v>6110</v>
      </c>
      <c r="M23" s="74">
        <f t="shared" si="4"/>
        <v>242617</v>
      </c>
    </row>
    <row r="24" spans="1:13" ht="15.75" customHeight="1">
      <c r="A24" s="34">
        <f t="shared" si="0"/>
        <v>17</v>
      </c>
      <c r="B24" s="51">
        <f t="shared" si="1"/>
        <v>17</v>
      </c>
      <c r="C24" s="51">
        <v>31</v>
      </c>
      <c r="D24" s="43" t="s">
        <v>38</v>
      </c>
      <c r="E24" s="42">
        <v>565308</v>
      </c>
      <c r="F24" s="75">
        <v>355462</v>
      </c>
      <c r="G24" s="21">
        <v>399574</v>
      </c>
      <c r="H24" s="41">
        <f t="shared" si="2"/>
        <v>112.41</v>
      </c>
      <c r="I24" s="33">
        <f t="shared" si="3"/>
        <v>70.68253058509697</v>
      </c>
      <c r="J24" s="46"/>
      <c r="K24">
        <v>227859</v>
      </c>
      <c r="L24">
        <v>11586</v>
      </c>
      <c r="M24" s="74">
        <f t="shared" si="4"/>
        <v>239445</v>
      </c>
    </row>
    <row r="25" spans="1:13" ht="15.75" customHeight="1">
      <c r="A25" s="34">
        <f t="shared" si="0"/>
        <v>18</v>
      </c>
      <c r="B25" s="51">
        <f t="shared" si="1"/>
        <v>18</v>
      </c>
      <c r="C25" s="51">
        <v>43</v>
      </c>
      <c r="D25" s="43" t="s">
        <v>50</v>
      </c>
      <c r="E25" s="42">
        <v>1968278</v>
      </c>
      <c r="F25" s="75">
        <v>1452323</v>
      </c>
      <c r="G25" s="21">
        <v>1388061</v>
      </c>
      <c r="H25" s="41">
        <f t="shared" si="2"/>
        <v>95.58</v>
      </c>
      <c r="I25" s="33">
        <f t="shared" si="3"/>
        <v>70.52159298635661</v>
      </c>
      <c r="J25" s="46"/>
      <c r="K25">
        <v>183524</v>
      </c>
      <c r="L25">
        <v>9118</v>
      </c>
      <c r="M25" s="74">
        <f t="shared" si="4"/>
        <v>192642</v>
      </c>
    </row>
    <row r="26" spans="1:13" ht="15.75" customHeight="1">
      <c r="A26" s="34">
        <f t="shared" si="0"/>
        <v>19</v>
      </c>
      <c r="B26" s="51">
        <f t="shared" si="1"/>
        <v>19</v>
      </c>
      <c r="C26" s="51">
        <v>5</v>
      </c>
      <c r="D26" s="43" t="s">
        <v>54</v>
      </c>
      <c r="E26" s="42">
        <v>74544789</v>
      </c>
      <c r="F26" s="75">
        <v>44479068</v>
      </c>
      <c r="G26" s="21">
        <v>52482985</v>
      </c>
      <c r="H26" s="41">
        <f t="shared" si="2"/>
        <v>117.99</v>
      </c>
      <c r="I26" s="33">
        <f t="shared" si="3"/>
        <v>70.4046328442891</v>
      </c>
      <c r="J26" s="46"/>
      <c r="K26">
        <v>7439407</v>
      </c>
      <c r="L26">
        <v>8960</v>
      </c>
      <c r="M26" s="74">
        <f t="shared" si="4"/>
        <v>7448367</v>
      </c>
    </row>
    <row r="27" spans="1:13" ht="15.75" customHeight="1">
      <c r="A27" s="34">
        <f t="shared" si="0"/>
        <v>20</v>
      </c>
      <c r="B27" s="51">
        <f t="shared" si="1"/>
        <v>20</v>
      </c>
      <c r="C27" s="51">
        <v>39</v>
      </c>
      <c r="D27" s="43" t="s">
        <v>46</v>
      </c>
      <c r="E27" s="42">
        <v>2403188</v>
      </c>
      <c r="F27" s="75">
        <v>1612442</v>
      </c>
      <c r="G27" s="21">
        <v>1691353</v>
      </c>
      <c r="H27" s="41">
        <f t="shared" si="2"/>
        <v>104.89</v>
      </c>
      <c r="I27" s="33">
        <f t="shared" si="3"/>
        <v>70.37955415889228</v>
      </c>
      <c r="J27" s="46"/>
      <c r="K27">
        <v>3192003</v>
      </c>
      <c r="L27">
        <v>8916</v>
      </c>
      <c r="M27" s="74">
        <f t="shared" si="4"/>
        <v>3200919</v>
      </c>
    </row>
    <row r="28" spans="1:13" ht="15.75" customHeight="1">
      <c r="A28" s="34">
        <f t="shared" si="0"/>
        <v>21</v>
      </c>
      <c r="B28" s="51">
        <f t="shared" si="1"/>
        <v>21</v>
      </c>
      <c r="C28" s="51">
        <v>44</v>
      </c>
      <c r="D28" s="43" t="s">
        <v>51</v>
      </c>
      <c r="E28" s="42">
        <v>704627</v>
      </c>
      <c r="F28" s="75">
        <v>441562</v>
      </c>
      <c r="G28" s="21">
        <v>494568</v>
      </c>
      <c r="H28" s="41">
        <f t="shared" si="2"/>
        <v>112</v>
      </c>
      <c r="I28" s="33">
        <f t="shared" si="3"/>
        <v>70.18862461983433</v>
      </c>
      <c r="J28" s="46"/>
      <c r="K28">
        <v>295672</v>
      </c>
      <c r="L28">
        <v>6157</v>
      </c>
      <c r="M28" s="74">
        <f t="shared" si="4"/>
        <v>301829</v>
      </c>
    </row>
    <row r="29" spans="1:13" ht="15.75" customHeight="1">
      <c r="A29" s="34">
        <f t="shared" si="0"/>
        <v>22</v>
      </c>
      <c r="B29" s="51">
        <f t="shared" si="1"/>
        <v>22</v>
      </c>
      <c r="C29" s="51">
        <v>9</v>
      </c>
      <c r="D29" s="43" t="s">
        <v>16</v>
      </c>
      <c r="E29" s="42">
        <v>960112</v>
      </c>
      <c r="F29" s="75">
        <v>594140</v>
      </c>
      <c r="G29" s="21">
        <v>668789</v>
      </c>
      <c r="H29" s="41">
        <f t="shared" si="2"/>
        <v>112.56</v>
      </c>
      <c r="I29" s="33">
        <f t="shared" si="3"/>
        <v>69.65739413735065</v>
      </c>
      <c r="J29" s="46"/>
      <c r="K29">
        <v>397106</v>
      </c>
      <c r="L29">
        <v>12548</v>
      </c>
      <c r="M29" s="74">
        <f t="shared" si="4"/>
        <v>409654</v>
      </c>
    </row>
    <row r="30" spans="1:13" ht="15.75" customHeight="1">
      <c r="A30" s="34">
        <f t="shared" si="0"/>
        <v>23</v>
      </c>
      <c r="B30" s="51">
        <f t="shared" si="1"/>
        <v>23</v>
      </c>
      <c r="C30" s="51">
        <v>40</v>
      </c>
      <c r="D30" s="43" t="s">
        <v>47</v>
      </c>
      <c r="E30" s="42">
        <v>2352683</v>
      </c>
      <c r="F30" s="75">
        <v>1534511</v>
      </c>
      <c r="G30" s="21">
        <v>1637055</v>
      </c>
      <c r="H30" s="41">
        <f t="shared" si="2"/>
        <v>106.68</v>
      </c>
      <c r="I30" s="33">
        <f t="shared" si="3"/>
        <v>69.58247243678812</v>
      </c>
      <c r="J30" s="46"/>
      <c r="K30">
        <v>1051396</v>
      </c>
      <c r="L30">
        <v>13381</v>
      </c>
      <c r="M30" s="74">
        <f t="shared" si="4"/>
        <v>1064777</v>
      </c>
    </row>
    <row r="31" spans="1:13" ht="15.75" customHeight="1">
      <c r="A31" s="34">
        <f t="shared" si="0"/>
        <v>24</v>
      </c>
      <c r="B31" s="51">
        <f t="shared" si="1"/>
        <v>24</v>
      </c>
      <c r="C31" s="51">
        <v>32</v>
      </c>
      <c r="D31" s="43" t="s">
        <v>39</v>
      </c>
      <c r="E31" s="42">
        <v>971675</v>
      </c>
      <c r="F31" s="75">
        <v>617942</v>
      </c>
      <c r="G31" s="21">
        <v>673383</v>
      </c>
      <c r="H31" s="41">
        <f t="shared" si="2"/>
        <v>108.97</v>
      </c>
      <c r="I31" s="33">
        <f t="shared" si="3"/>
        <v>69.30125813672267</v>
      </c>
      <c r="J31" s="46"/>
      <c r="K31">
        <v>438909</v>
      </c>
      <c r="L31">
        <v>14624</v>
      </c>
      <c r="M31" s="74">
        <f t="shared" si="4"/>
        <v>453533</v>
      </c>
    </row>
    <row r="32" spans="1:13" ht="15.75" customHeight="1">
      <c r="A32" s="34">
        <f t="shared" si="0"/>
        <v>25</v>
      </c>
      <c r="B32" s="51">
        <f t="shared" si="1"/>
        <v>25</v>
      </c>
      <c r="C32" s="51">
        <v>37</v>
      </c>
      <c r="D32" s="43" t="s">
        <v>44</v>
      </c>
      <c r="E32" s="42">
        <v>805904</v>
      </c>
      <c r="F32" s="75">
        <v>520542</v>
      </c>
      <c r="G32" s="21">
        <v>557518</v>
      </c>
      <c r="H32" s="41">
        <f t="shared" si="2"/>
        <v>107.1</v>
      </c>
      <c r="I32" s="33">
        <f t="shared" si="3"/>
        <v>69.1792074490262</v>
      </c>
      <c r="J32" s="46"/>
      <c r="K32">
        <v>1534452</v>
      </c>
      <c r="L32">
        <v>15927</v>
      </c>
      <c r="M32" s="74">
        <f t="shared" si="4"/>
        <v>1550379</v>
      </c>
    </row>
    <row r="33" spans="1:13" ht="15.75" customHeight="1">
      <c r="A33" s="34">
        <f t="shared" si="0"/>
        <v>26</v>
      </c>
      <c r="B33" s="51">
        <f t="shared" si="1"/>
        <v>26</v>
      </c>
      <c r="C33" s="51">
        <v>30</v>
      </c>
      <c r="D33" s="43" t="s">
        <v>37</v>
      </c>
      <c r="E33" s="42">
        <v>654088</v>
      </c>
      <c r="F33" s="75">
        <v>424428</v>
      </c>
      <c r="G33" s="21">
        <v>451709</v>
      </c>
      <c r="H33" s="41">
        <f t="shared" si="2"/>
        <v>106.43</v>
      </c>
      <c r="I33" s="33">
        <f t="shared" si="3"/>
        <v>69.05936204302785</v>
      </c>
      <c r="J33" s="46"/>
      <c r="K33">
        <v>588787</v>
      </c>
      <c r="L33">
        <v>13842</v>
      </c>
      <c r="M33" s="74">
        <f t="shared" si="4"/>
        <v>602629</v>
      </c>
    </row>
    <row r="34" spans="1:13" ht="15.75" customHeight="1">
      <c r="A34" s="34">
        <f t="shared" si="0"/>
        <v>27</v>
      </c>
      <c r="B34" s="51">
        <f t="shared" si="1"/>
        <v>27</v>
      </c>
      <c r="C34" s="51">
        <v>16</v>
      </c>
      <c r="D34" s="43" t="s">
        <v>23</v>
      </c>
      <c r="E34" s="42">
        <v>2276060</v>
      </c>
      <c r="F34" s="75">
        <v>1498198</v>
      </c>
      <c r="G34" s="21">
        <v>1569556</v>
      </c>
      <c r="H34" s="41">
        <f t="shared" si="2"/>
        <v>104.76</v>
      </c>
      <c r="I34" s="33">
        <f t="shared" si="3"/>
        <v>68.95934202086062</v>
      </c>
      <c r="J34" s="46"/>
      <c r="K34">
        <v>991789</v>
      </c>
      <c r="L34">
        <v>13285</v>
      </c>
      <c r="M34" s="74">
        <f t="shared" si="4"/>
        <v>1005074</v>
      </c>
    </row>
    <row r="35" spans="1:13" ht="15.75" customHeight="1">
      <c r="A35" s="34">
        <f t="shared" si="0"/>
        <v>28</v>
      </c>
      <c r="B35" s="51">
        <f t="shared" si="1"/>
        <v>28</v>
      </c>
      <c r="C35" s="51">
        <v>13</v>
      </c>
      <c r="D35" s="43" t="s">
        <v>20</v>
      </c>
      <c r="E35" s="42">
        <v>1289708</v>
      </c>
      <c r="F35" s="75">
        <v>867501</v>
      </c>
      <c r="G35" s="21">
        <v>887353</v>
      </c>
      <c r="H35" s="41">
        <f t="shared" si="2"/>
        <v>102.29</v>
      </c>
      <c r="I35" s="33">
        <f t="shared" si="3"/>
        <v>68.80262819180776</v>
      </c>
      <c r="J35" s="46"/>
      <c r="K35">
        <v>294727</v>
      </c>
      <c r="L35">
        <v>7832</v>
      </c>
      <c r="M35" s="74">
        <f t="shared" si="4"/>
        <v>302559</v>
      </c>
    </row>
    <row r="36" spans="1:13" ht="15.75" customHeight="1">
      <c r="A36" s="34">
        <f t="shared" si="0"/>
        <v>29</v>
      </c>
      <c r="B36" s="51">
        <f t="shared" si="1"/>
        <v>29</v>
      </c>
      <c r="C36" s="51">
        <v>18</v>
      </c>
      <c r="D36" s="43" t="s">
        <v>25</v>
      </c>
      <c r="E36" s="42">
        <v>587562</v>
      </c>
      <c r="F36" s="75">
        <v>357088</v>
      </c>
      <c r="G36" s="21">
        <v>402784</v>
      </c>
      <c r="H36" s="41">
        <f t="shared" si="2"/>
        <v>112.8</v>
      </c>
      <c r="I36" s="33">
        <f t="shared" si="3"/>
        <v>68.55174432655618</v>
      </c>
      <c r="J36" s="46"/>
      <c r="K36">
        <v>531013</v>
      </c>
      <c r="L36">
        <v>14116</v>
      </c>
      <c r="M36" s="74">
        <f t="shared" si="4"/>
        <v>545129</v>
      </c>
    </row>
    <row r="37" spans="1:13" ht="15.75" customHeight="1">
      <c r="A37" s="34">
        <f t="shared" si="0"/>
        <v>30</v>
      </c>
      <c r="B37" s="51">
        <f t="shared" si="1"/>
        <v>30</v>
      </c>
      <c r="C37" s="51">
        <v>26</v>
      </c>
      <c r="D37" s="43" t="s">
        <v>33</v>
      </c>
      <c r="E37" s="42">
        <v>1343543</v>
      </c>
      <c r="F37" s="75">
        <v>807960</v>
      </c>
      <c r="G37" s="21">
        <v>918297</v>
      </c>
      <c r="H37" s="41">
        <f t="shared" si="2"/>
        <v>113.66</v>
      </c>
      <c r="I37" s="33">
        <f t="shared" si="3"/>
        <v>68.34891030655513</v>
      </c>
      <c r="J37" s="46"/>
      <c r="K37">
        <v>480212</v>
      </c>
      <c r="L37">
        <v>15849</v>
      </c>
      <c r="M37" s="74">
        <f t="shared" si="4"/>
        <v>496061</v>
      </c>
    </row>
    <row r="38" spans="1:13" ht="15.75" customHeight="1">
      <c r="A38" s="34">
        <f t="shared" si="0"/>
        <v>31</v>
      </c>
      <c r="B38" s="51">
        <f t="shared" si="1"/>
        <v>31</v>
      </c>
      <c r="C38" s="40">
        <v>1</v>
      </c>
      <c r="D38" s="39" t="s">
        <v>7</v>
      </c>
      <c r="E38" s="42">
        <v>5058354</v>
      </c>
      <c r="F38" s="75">
        <v>3077459</v>
      </c>
      <c r="G38" s="21">
        <v>3450886</v>
      </c>
      <c r="H38" s="41">
        <f t="shared" si="2"/>
        <v>112.13</v>
      </c>
      <c r="I38" s="33">
        <f t="shared" si="3"/>
        <v>68.2215202811033</v>
      </c>
      <c r="J38" s="46"/>
      <c r="K38">
        <v>1968636</v>
      </c>
      <c r="L38">
        <v>7682</v>
      </c>
      <c r="M38" s="74">
        <f t="shared" si="4"/>
        <v>1976318</v>
      </c>
    </row>
    <row r="39" spans="1:13" ht="15.75" customHeight="1">
      <c r="A39" s="34">
        <f t="shared" si="0"/>
        <v>32</v>
      </c>
      <c r="B39" s="51">
        <f t="shared" si="1"/>
        <v>32</v>
      </c>
      <c r="C39" s="51">
        <v>2</v>
      </c>
      <c r="D39" s="43" t="s">
        <v>52</v>
      </c>
      <c r="E39" s="42">
        <v>3440348</v>
      </c>
      <c r="F39" s="75">
        <v>2248766</v>
      </c>
      <c r="G39" s="21">
        <v>2345882</v>
      </c>
      <c r="H39" s="41">
        <f t="shared" si="2"/>
        <v>104.32</v>
      </c>
      <c r="I39" s="33">
        <f t="shared" si="3"/>
        <v>68.1873461638183</v>
      </c>
      <c r="J39" s="46"/>
      <c r="K39">
        <v>1489334</v>
      </c>
      <c r="L39">
        <v>8342</v>
      </c>
      <c r="M39" s="74">
        <f t="shared" si="4"/>
        <v>1497676</v>
      </c>
    </row>
    <row r="40" spans="1:13" ht="15.75" customHeight="1">
      <c r="A40" s="34">
        <f t="shared" si="0"/>
        <v>33</v>
      </c>
      <c r="B40" s="51">
        <f t="shared" si="1"/>
        <v>33</v>
      </c>
      <c r="C40" s="51">
        <v>42</v>
      </c>
      <c r="D40" s="43" t="s">
        <v>49</v>
      </c>
      <c r="E40" s="42">
        <v>484857</v>
      </c>
      <c r="F40" s="75">
        <v>314738</v>
      </c>
      <c r="G40" s="21">
        <v>327219</v>
      </c>
      <c r="H40" s="41">
        <f t="shared" si="2"/>
        <v>103.97</v>
      </c>
      <c r="I40" s="33">
        <f t="shared" si="3"/>
        <v>67.48773349668046</v>
      </c>
      <c r="J40" s="46"/>
      <c r="K40">
        <v>791588</v>
      </c>
      <c r="L40">
        <v>13096</v>
      </c>
      <c r="M40" s="74">
        <f t="shared" si="4"/>
        <v>804684</v>
      </c>
    </row>
    <row r="41" spans="1:13" ht="15.75" customHeight="1">
      <c r="A41" s="34">
        <f t="shared" si="0"/>
        <v>34</v>
      </c>
      <c r="B41" s="51">
        <f t="shared" si="1"/>
        <v>34</v>
      </c>
      <c r="C41" s="51">
        <v>10</v>
      </c>
      <c r="D41" s="43" t="s">
        <v>17</v>
      </c>
      <c r="E41" s="42">
        <v>466688</v>
      </c>
      <c r="F41" s="75">
        <v>303909</v>
      </c>
      <c r="G41" s="21">
        <v>314702</v>
      </c>
      <c r="H41" s="41">
        <f t="shared" si="2"/>
        <v>103.55</v>
      </c>
      <c r="I41" s="33">
        <f t="shared" si="3"/>
        <v>67.43306020296215</v>
      </c>
      <c r="J41" s="46"/>
      <c r="K41">
        <v>534772</v>
      </c>
      <c r="L41">
        <v>9884</v>
      </c>
      <c r="M41" s="74">
        <f t="shared" si="4"/>
        <v>544656</v>
      </c>
    </row>
    <row r="42" spans="1:13" ht="15.75" customHeight="1">
      <c r="A42" s="34">
        <f t="shared" si="0"/>
        <v>35</v>
      </c>
      <c r="B42" s="51">
        <f t="shared" si="1"/>
        <v>35</v>
      </c>
      <c r="C42" s="51">
        <v>11</v>
      </c>
      <c r="D42" s="43" t="s">
        <v>18</v>
      </c>
      <c r="E42" s="42">
        <v>1593543</v>
      </c>
      <c r="F42" s="75">
        <v>1041894</v>
      </c>
      <c r="G42" s="21">
        <v>1069939</v>
      </c>
      <c r="H42" s="41">
        <f t="shared" si="2"/>
        <v>102.69</v>
      </c>
      <c r="I42" s="33">
        <f t="shared" si="3"/>
        <v>67.14214803114821</v>
      </c>
      <c r="J42" s="46"/>
      <c r="K42">
        <v>31094210</v>
      </c>
      <c r="L42">
        <v>28568</v>
      </c>
      <c r="M42" s="74">
        <f t="shared" si="4"/>
        <v>31122778</v>
      </c>
    </row>
    <row r="43" spans="1:13" ht="15.75" customHeight="1">
      <c r="A43" s="34">
        <f t="shared" si="0"/>
        <v>36</v>
      </c>
      <c r="B43" s="51">
        <f t="shared" si="1"/>
        <v>36</v>
      </c>
      <c r="C43" s="51">
        <v>22</v>
      </c>
      <c r="D43" s="43" t="s">
        <v>29</v>
      </c>
      <c r="E43" s="42">
        <v>378576</v>
      </c>
      <c r="F43" s="75">
        <v>234682</v>
      </c>
      <c r="G43" s="21">
        <v>253450</v>
      </c>
      <c r="H43" s="41">
        <f t="shared" si="2"/>
        <v>108</v>
      </c>
      <c r="I43" s="33">
        <f t="shared" si="3"/>
        <v>66.94824817209755</v>
      </c>
      <c r="J43" s="46"/>
      <c r="K43">
        <v>918060</v>
      </c>
      <c r="L43">
        <v>9972</v>
      </c>
      <c r="M43" s="74">
        <f t="shared" si="4"/>
        <v>928032</v>
      </c>
    </row>
    <row r="44" spans="1:13" ht="15.75" customHeight="1">
      <c r="A44" s="34">
        <f t="shared" si="0"/>
        <v>37</v>
      </c>
      <c r="B44" s="51">
        <f t="shared" si="1"/>
        <v>37</v>
      </c>
      <c r="C44" s="51">
        <v>21</v>
      </c>
      <c r="D44" s="43" t="s">
        <v>28</v>
      </c>
      <c r="E44" s="42">
        <v>1308860</v>
      </c>
      <c r="F44" s="75">
        <v>828881</v>
      </c>
      <c r="G44" s="21">
        <v>871705</v>
      </c>
      <c r="H44" s="41">
        <f t="shared" si="2"/>
        <v>105.17</v>
      </c>
      <c r="I44" s="33">
        <f t="shared" si="3"/>
        <v>66.60032394602938</v>
      </c>
      <c r="J44" s="46"/>
      <c r="K44">
        <v>327859</v>
      </c>
      <c r="L44">
        <v>7450</v>
      </c>
      <c r="M44" s="74">
        <f t="shared" si="4"/>
        <v>335309</v>
      </c>
    </row>
    <row r="45" spans="1:13" ht="15.75" customHeight="1">
      <c r="A45" s="34">
        <f t="shared" si="0"/>
        <v>38</v>
      </c>
      <c r="B45" s="51">
        <f t="shared" si="1"/>
        <v>38</v>
      </c>
      <c r="C45" s="51">
        <v>8</v>
      </c>
      <c r="D45" s="43" t="s">
        <v>15</v>
      </c>
      <c r="E45" s="42">
        <v>1273307</v>
      </c>
      <c r="F45" s="75">
        <v>778543</v>
      </c>
      <c r="G45" s="21">
        <v>841079</v>
      </c>
      <c r="H45" s="41">
        <f t="shared" si="2"/>
        <v>108.03</v>
      </c>
      <c r="I45" s="33">
        <f t="shared" si="3"/>
        <v>66.05469065983301</v>
      </c>
      <c r="J45" s="46"/>
      <c r="K45">
        <v>484306</v>
      </c>
      <c r="L45">
        <v>12123</v>
      </c>
      <c r="M45" s="74">
        <f t="shared" si="4"/>
        <v>496429</v>
      </c>
    </row>
    <row r="46" spans="1:16" s="8" customFormat="1" ht="15.75" customHeight="1">
      <c r="A46" s="34">
        <f t="shared" si="0"/>
        <v>39</v>
      </c>
      <c r="B46" s="51">
        <f t="shared" si="1"/>
        <v>39</v>
      </c>
      <c r="C46" s="51">
        <v>7</v>
      </c>
      <c r="D46" s="43" t="s">
        <v>56</v>
      </c>
      <c r="E46" s="42">
        <v>29179351</v>
      </c>
      <c r="F46" s="75">
        <v>18330291</v>
      </c>
      <c r="G46" s="21">
        <v>18852032</v>
      </c>
      <c r="H46" s="41">
        <f t="shared" si="2"/>
        <v>102.85</v>
      </c>
      <c r="I46" s="33">
        <f t="shared" si="3"/>
        <v>64.6074410633739</v>
      </c>
      <c r="J46" s="46"/>
      <c r="K46">
        <v>144343</v>
      </c>
      <c r="L46">
        <v>5246</v>
      </c>
      <c r="M46" s="74">
        <f t="shared" si="4"/>
        <v>149589</v>
      </c>
      <c r="N46"/>
      <c r="O46"/>
      <c r="P46"/>
    </row>
    <row r="47" spans="1:13" ht="15.75" customHeight="1">
      <c r="A47" s="34">
        <f t="shared" si="0"/>
        <v>40</v>
      </c>
      <c r="B47" s="51">
        <f t="shared" si="1"/>
        <v>40</v>
      </c>
      <c r="C47" s="51">
        <v>24</v>
      </c>
      <c r="D47" s="43" t="s">
        <v>31</v>
      </c>
      <c r="E47" s="42">
        <v>1190778</v>
      </c>
      <c r="F47" s="75">
        <v>744588</v>
      </c>
      <c r="G47" s="21">
        <v>754108</v>
      </c>
      <c r="H47" s="41">
        <f t="shared" si="2"/>
        <v>101.28</v>
      </c>
      <c r="I47" s="33">
        <f t="shared" si="3"/>
        <v>63.32901682765385</v>
      </c>
      <c r="J47" s="46"/>
      <c r="K47">
        <v>1030684</v>
      </c>
      <c r="L47">
        <v>12413</v>
      </c>
      <c r="M47" s="74">
        <f t="shared" si="4"/>
        <v>1043097</v>
      </c>
    </row>
    <row r="48" spans="1:13" ht="15.75" customHeight="1">
      <c r="A48" s="34">
        <f t="shared" si="0"/>
        <v>41</v>
      </c>
      <c r="B48" s="51">
        <f t="shared" si="1"/>
        <v>41</v>
      </c>
      <c r="C48" s="51">
        <v>4</v>
      </c>
      <c r="D48" s="43" t="s">
        <v>53</v>
      </c>
      <c r="E48" s="42">
        <v>1482321</v>
      </c>
      <c r="F48" s="75">
        <v>960984</v>
      </c>
      <c r="G48" s="21">
        <v>927531</v>
      </c>
      <c r="H48" s="41">
        <f t="shared" si="2"/>
        <v>96.52</v>
      </c>
      <c r="I48" s="33">
        <f t="shared" si="3"/>
        <v>62.57288401095309</v>
      </c>
      <c r="J48" s="46"/>
      <c r="K48">
        <v>547273</v>
      </c>
      <c r="L48">
        <v>11168</v>
      </c>
      <c r="M48" s="74">
        <f t="shared" si="4"/>
        <v>558441</v>
      </c>
    </row>
    <row r="49" spans="1:13" ht="15.75" customHeight="1">
      <c r="A49" s="34">
        <f t="shared" si="0"/>
        <v>42</v>
      </c>
      <c r="B49" s="51">
        <f t="shared" si="1"/>
        <v>42</v>
      </c>
      <c r="C49" s="51">
        <v>14</v>
      </c>
      <c r="D49" s="43" t="s">
        <v>21</v>
      </c>
      <c r="E49" s="42">
        <v>1352080</v>
      </c>
      <c r="F49" s="75">
        <v>888874</v>
      </c>
      <c r="G49" s="21">
        <v>841816</v>
      </c>
      <c r="H49" s="41">
        <f t="shared" si="2"/>
        <v>94.71</v>
      </c>
      <c r="I49" s="33">
        <f t="shared" si="3"/>
        <v>62.260812969646764</v>
      </c>
      <c r="J49" s="46"/>
      <c r="K49">
        <v>12803605</v>
      </c>
      <c r="L49">
        <v>86397</v>
      </c>
      <c r="M49" s="74">
        <f t="shared" si="4"/>
        <v>12890002</v>
      </c>
    </row>
    <row r="50" spans="1:13" ht="15.75" customHeight="1">
      <c r="A50" s="34">
        <f t="shared" si="0"/>
        <v>43</v>
      </c>
      <c r="B50" s="51">
        <f t="shared" si="1"/>
        <v>43</v>
      </c>
      <c r="C50" s="51">
        <v>33</v>
      </c>
      <c r="D50" s="43" t="s">
        <v>40</v>
      </c>
      <c r="E50" s="42">
        <v>827614</v>
      </c>
      <c r="F50" s="75">
        <v>514539</v>
      </c>
      <c r="G50" s="21">
        <v>490144</v>
      </c>
      <c r="H50" s="41">
        <f t="shared" si="2"/>
        <v>95.26</v>
      </c>
      <c r="I50" s="33">
        <f t="shared" si="3"/>
        <v>59.22374440258381</v>
      </c>
      <c r="J50" s="46"/>
      <c r="K50">
        <v>379308</v>
      </c>
      <c r="L50">
        <v>10946</v>
      </c>
      <c r="M50" s="74">
        <f t="shared" si="4"/>
        <v>390254</v>
      </c>
    </row>
    <row r="51" spans="1:13" ht="15.75" customHeight="1" thickBot="1">
      <c r="A51" s="32">
        <f t="shared" si="0"/>
        <v>44</v>
      </c>
      <c r="B51" s="31">
        <f t="shared" si="1"/>
        <v>44</v>
      </c>
      <c r="C51" s="31">
        <v>28</v>
      </c>
      <c r="D51" s="30" t="s">
        <v>35</v>
      </c>
      <c r="E51" s="29">
        <v>1220613</v>
      </c>
      <c r="F51" s="75">
        <v>837100</v>
      </c>
      <c r="G51" s="21">
        <v>698839</v>
      </c>
      <c r="H51" s="28">
        <f t="shared" si="2"/>
        <v>83.48</v>
      </c>
      <c r="I51" s="27">
        <f t="shared" si="3"/>
        <v>57.25311790059585</v>
      </c>
      <c r="J51" s="46"/>
      <c r="K51">
        <v>637054</v>
      </c>
      <c r="L51">
        <v>12699</v>
      </c>
      <c r="M51" s="74">
        <f t="shared" si="4"/>
        <v>649753</v>
      </c>
    </row>
    <row r="52" spans="1:16" s="4" customFormat="1" ht="16.5" customHeight="1" thickBot="1">
      <c r="A52" s="86" t="s">
        <v>9</v>
      </c>
      <c r="B52" s="87"/>
      <c r="C52" s="87"/>
      <c r="D52" s="87"/>
      <c r="E52" s="49">
        <f>SUM(E8:E51)</f>
        <v>190402959</v>
      </c>
      <c r="F52" s="26">
        <f>SUM(F8:F51)</f>
        <v>117366716</v>
      </c>
      <c r="G52" s="26">
        <f>SUM(G8:G51)</f>
        <v>134376301</v>
      </c>
      <c r="H52" s="25">
        <f>ROUND(G52/F52*100,1)</f>
        <v>114.5</v>
      </c>
      <c r="I52" s="24">
        <f t="shared" si="3"/>
        <v>70.57469154142714</v>
      </c>
      <c r="J52" s="46"/>
      <c r="K52"/>
      <c r="L52"/>
      <c r="M52">
        <f>SUM(M8:M51)</f>
        <v>81109594</v>
      </c>
      <c r="N52"/>
      <c r="O52"/>
      <c r="P52"/>
    </row>
    <row r="53" spans="1:16" s="5" customFormat="1" ht="16.5" customHeight="1" thickBot="1">
      <c r="A53" s="98" t="s">
        <v>10</v>
      </c>
      <c r="B53" s="99"/>
      <c r="C53" s="99"/>
      <c r="D53" s="99"/>
      <c r="E53" s="48">
        <f>E54-E52</f>
        <v>14987165</v>
      </c>
      <c r="F53" s="48">
        <f>F54-F52</f>
        <v>11427197</v>
      </c>
      <c r="G53" s="48">
        <f>G54-G52</f>
        <v>8935539</v>
      </c>
      <c r="H53" s="23">
        <f>ROUND(G53/F53*100,1)</f>
        <v>78.2</v>
      </c>
      <c r="I53" s="22">
        <f t="shared" si="3"/>
        <v>59.62127593844466</v>
      </c>
      <c r="J53" s="46"/>
      <c r="K53"/>
      <c r="L53"/>
      <c r="M53">
        <f>M54-M52</f>
        <v>5252755</v>
      </c>
      <c r="N53"/>
      <c r="O53"/>
      <c r="P53"/>
    </row>
    <row r="54" spans="1:16" s="6" customFormat="1" ht="16.5" customHeight="1" thickBot="1">
      <c r="A54" s="82" t="s">
        <v>11</v>
      </c>
      <c r="B54" s="83"/>
      <c r="C54" s="83"/>
      <c r="D54" s="83"/>
      <c r="E54" s="49">
        <v>205390124</v>
      </c>
      <c r="F54" s="47">
        <v>128793913</v>
      </c>
      <c r="G54" s="47">
        <v>143311840</v>
      </c>
      <c r="H54" s="25">
        <f>ROUND(G54/F54*100,1)</f>
        <v>111.3</v>
      </c>
      <c r="I54" s="24">
        <f t="shared" si="3"/>
        <v>69.77542892958184</v>
      </c>
      <c r="J54" s="46"/>
      <c r="K54"/>
      <c r="L54"/>
      <c r="M54">
        <v>86362349</v>
      </c>
      <c r="N54"/>
      <c r="O54"/>
      <c r="P54"/>
    </row>
    <row r="55" ht="16.5" customHeight="1">
      <c r="E55"/>
    </row>
    <row r="56" ht="14.25" customHeight="1">
      <c r="E56"/>
    </row>
    <row r="57" spans="5:9" ht="14.25" customHeight="1">
      <c r="E57" s="12"/>
      <c r="F57" s="7"/>
      <c r="G57" s="7"/>
      <c r="H57" s="7"/>
      <c r="I57" s="7"/>
    </row>
    <row r="58" spans="5:7" ht="14.25" customHeight="1">
      <c r="E58" s="12"/>
      <c r="F58" s="12"/>
      <c r="G58" s="12"/>
    </row>
    <row r="59" spans="5:7" ht="14.25" customHeight="1">
      <c r="E59" s="12"/>
      <c r="F59" s="12"/>
      <c r="G59" s="12"/>
    </row>
    <row r="61" spans="5:7" ht="14.25" customHeight="1">
      <c r="E61" s="12"/>
      <c r="F61" s="7"/>
      <c r="G61" s="7"/>
    </row>
    <row r="62" spans="6:7" ht="14.25" customHeight="1">
      <c r="F62" s="7"/>
      <c r="G62" s="7"/>
    </row>
    <row r="63" spans="5:7" ht="14.25" customHeight="1">
      <c r="E63" s="12"/>
      <c r="F63" s="7"/>
      <c r="G63" s="7"/>
    </row>
  </sheetData>
  <sheetProtection formatCells="0" formatColumns="0" formatRows="0" deleteColumns="0" deleteRows="0"/>
  <mergeCells count="11">
    <mergeCell ref="A1:I1"/>
    <mergeCell ref="A2:I2"/>
    <mergeCell ref="A3:I3"/>
    <mergeCell ref="A5:A7"/>
    <mergeCell ref="B5:B7"/>
    <mergeCell ref="A54:D54"/>
    <mergeCell ref="D5:D7"/>
    <mergeCell ref="A52:D52"/>
    <mergeCell ref="C5:C7"/>
    <mergeCell ref="E5:I5"/>
    <mergeCell ref="A53:D53"/>
  </mergeCells>
  <printOptions horizontalCentered="1"/>
  <pageMargins left="0.2362204724409449" right="0" top="0.31496062992125984" bottom="0.3937007874015748" header="0.31496062992125984" footer="0.31496062992125984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3"/>
  <sheetViews>
    <sheetView tabSelected="1" view="pageBreakPreview" zoomScale="90" zoomScaleSheetLayoutView="9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4" sqref="A1:I65536"/>
    </sheetView>
  </sheetViews>
  <sheetFormatPr defaultColWidth="9.140625" defaultRowHeight="15"/>
  <cols>
    <col min="1" max="1" width="3.8515625" style="0" customWidth="1"/>
    <col min="2" max="3" width="3.57421875" style="0" hidden="1" customWidth="1"/>
    <col min="4" max="4" width="28.00390625" style="0" customWidth="1"/>
    <col min="5" max="5" width="15.421875" style="11" customWidth="1"/>
    <col min="6" max="7" width="15.421875" style="0" customWidth="1"/>
    <col min="8" max="9" width="14.8515625" style="0" customWidth="1"/>
  </cols>
  <sheetData>
    <row r="1" spans="1:9" s="1" customFormat="1" ht="15.75">
      <c r="A1" s="93" t="s">
        <v>0</v>
      </c>
      <c r="B1" s="93"/>
      <c r="C1" s="93"/>
      <c r="D1" s="93"/>
      <c r="E1" s="93"/>
      <c r="F1" s="93"/>
      <c r="G1" s="93"/>
      <c r="H1" s="93"/>
      <c r="I1" s="93"/>
    </row>
    <row r="2" spans="1:9" s="1" customFormat="1" ht="15.75">
      <c r="A2" s="93" t="s">
        <v>1</v>
      </c>
      <c r="B2" s="93"/>
      <c r="C2" s="93"/>
      <c r="D2" s="93"/>
      <c r="E2" s="93"/>
      <c r="F2" s="93"/>
      <c r="G2" s="93"/>
      <c r="H2" s="93"/>
      <c r="I2" s="93"/>
    </row>
    <row r="3" spans="1:9" s="1" customFormat="1" ht="15.75" customHeight="1">
      <c r="A3" s="93" t="str">
        <f>'по плану'!A3</f>
        <v>                   на банковский день 30 сентября 2014 г. ОТЧЕТ</v>
      </c>
      <c r="B3" s="93"/>
      <c r="C3" s="93"/>
      <c r="D3" s="93"/>
      <c r="E3" s="93"/>
      <c r="F3" s="93"/>
      <c r="G3" s="93"/>
      <c r="H3" s="93"/>
      <c r="I3" s="93"/>
    </row>
    <row r="4" spans="1:9" s="1" customFormat="1" ht="14.25" customHeight="1" thickBot="1">
      <c r="A4" s="9"/>
      <c r="B4" s="9"/>
      <c r="C4" s="9"/>
      <c r="D4" s="9"/>
      <c r="E4" s="9"/>
      <c r="F4" s="9"/>
      <c r="G4" s="9"/>
      <c r="H4" s="9"/>
      <c r="I4" s="9"/>
    </row>
    <row r="5" spans="1:9" s="2" customFormat="1" ht="18" customHeight="1">
      <c r="A5" s="94" t="s">
        <v>2</v>
      </c>
      <c r="B5" s="96" t="s">
        <v>2</v>
      </c>
      <c r="C5" s="88" t="s">
        <v>3</v>
      </c>
      <c r="D5" s="84" t="s">
        <v>4</v>
      </c>
      <c r="E5" s="101" t="s">
        <v>14</v>
      </c>
      <c r="F5" s="102"/>
      <c r="G5" s="102"/>
      <c r="H5" s="102"/>
      <c r="I5" s="103"/>
    </row>
    <row r="6" spans="1:9" s="2" customFormat="1" ht="70.5" customHeight="1">
      <c r="A6" s="95"/>
      <c r="B6" s="97"/>
      <c r="C6" s="89"/>
      <c r="D6" s="85"/>
      <c r="E6" s="45" t="s">
        <v>61</v>
      </c>
      <c r="F6" s="50" t="s">
        <v>13</v>
      </c>
      <c r="G6" s="50" t="s">
        <v>57</v>
      </c>
      <c r="H6" s="65" t="s">
        <v>58</v>
      </c>
      <c r="I6" s="66" t="s">
        <v>59</v>
      </c>
    </row>
    <row r="7" spans="1:9" s="3" customFormat="1" ht="15" customHeight="1">
      <c r="A7" s="95"/>
      <c r="B7" s="97"/>
      <c r="C7" s="89"/>
      <c r="D7" s="85"/>
      <c r="E7" s="67" t="s">
        <v>5</v>
      </c>
      <c r="F7" s="68" t="s">
        <v>5</v>
      </c>
      <c r="G7" s="68" t="s">
        <v>5</v>
      </c>
      <c r="H7" s="69" t="s">
        <v>6</v>
      </c>
      <c r="I7" s="70" t="s">
        <v>6</v>
      </c>
    </row>
    <row r="8" spans="1:9" ht="15.75" customHeight="1">
      <c r="A8" s="35">
        <f aca="true" t="shared" si="0" ref="A8:A51">A7+1</f>
        <v>1</v>
      </c>
      <c r="B8" s="37">
        <f aca="true" t="shared" si="1" ref="B8:B51">B7+1</f>
        <v>1</v>
      </c>
      <c r="C8" s="37">
        <v>27</v>
      </c>
      <c r="D8" s="81" t="s">
        <v>34</v>
      </c>
      <c r="E8" s="42">
        <v>1131076</v>
      </c>
      <c r="F8" s="75">
        <v>643046</v>
      </c>
      <c r="G8" s="63">
        <v>881148</v>
      </c>
      <c r="H8" s="20">
        <f aca="true" t="shared" si="2" ref="H8:H51">ROUND(G8/F8*100,2)</f>
        <v>137.03</v>
      </c>
      <c r="I8" s="59">
        <f aca="true" t="shared" si="3" ref="I8:I54">G8/E8*100</f>
        <v>77.90351841962875</v>
      </c>
    </row>
    <row r="9" spans="1:10" ht="15.75" customHeight="1">
      <c r="A9" s="34">
        <f t="shared" si="0"/>
        <v>2</v>
      </c>
      <c r="B9" s="51">
        <f t="shared" si="1"/>
        <v>2</v>
      </c>
      <c r="C9" s="51">
        <v>41</v>
      </c>
      <c r="D9" s="43" t="s">
        <v>48</v>
      </c>
      <c r="E9" s="42">
        <v>6096927</v>
      </c>
      <c r="F9" s="75">
        <v>3778196</v>
      </c>
      <c r="G9" s="55">
        <v>5085030</v>
      </c>
      <c r="H9" s="56">
        <f t="shared" si="2"/>
        <v>134.59</v>
      </c>
      <c r="I9" s="19">
        <f t="shared" si="3"/>
        <v>83.40316359372517</v>
      </c>
      <c r="J9" s="78"/>
    </row>
    <row r="10" spans="1:10" ht="15.75" customHeight="1">
      <c r="A10" s="34">
        <f t="shared" si="0"/>
        <v>3</v>
      </c>
      <c r="B10" s="51">
        <f t="shared" si="1"/>
        <v>3</v>
      </c>
      <c r="C10" s="51">
        <v>36</v>
      </c>
      <c r="D10" s="43" t="s">
        <v>43</v>
      </c>
      <c r="E10" s="42">
        <v>721818</v>
      </c>
      <c r="F10" s="75">
        <v>415613</v>
      </c>
      <c r="G10" s="55">
        <v>556238</v>
      </c>
      <c r="H10" s="56">
        <f t="shared" si="2"/>
        <v>133.84</v>
      </c>
      <c r="I10" s="19">
        <f t="shared" si="3"/>
        <v>77.06069951151122</v>
      </c>
      <c r="J10" s="80"/>
    </row>
    <row r="11" spans="1:9" ht="15.75" customHeight="1">
      <c r="A11" s="34">
        <f t="shared" si="0"/>
        <v>4</v>
      </c>
      <c r="B11" s="51">
        <f t="shared" si="1"/>
        <v>4</v>
      </c>
      <c r="C11" s="51">
        <v>6</v>
      </c>
      <c r="D11" s="43" t="s">
        <v>55</v>
      </c>
      <c r="E11" s="42">
        <v>16770898</v>
      </c>
      <c r="F11" s="75">
        <v>9935490</v>
      </c>
      <c r="G11" s="55">
        <v>13215948</v>
      </c>
      <c r="H11" s="56">
        <f t="shared" si="2"/>
        <v>133.02</v>
      </c>
      <c r="I11" s="19">
        <f t="shared" si="3"/>
        <v>78.8028643427442</v>
      </c>
    </row>
    <row r="12" spans="1:9" ht="15.75" customHeight="1">
      <c r="A12" s="34">
        <f t="shared" si="0"/>
        <v>5</v>
      </c>
      <c r="B12" s="51">
        <f t="shared" si="1"/>
        <v>5</v>
      </c>
      <c r="C12" s="51">
        <v>20</v>
      </c>
      <c r="D12" s="43" t="s">
        <v>27</v>
      </c>
      <c r="E12" s="42">
        <v>1328034</v>
      </c>
      <c r="F12" s="75">
        <v>841445</v>
      </c>
      <c r="G12" s="55">
        <v>1102766</v>
      </c>
      <c r="H12" s="56">
        <f t="shared" si="2"/>
        <v>131.06</v>
      </c>
      <c r="I12" s="19">
        <f t="shared" si="3"/>
        <v>83.03748247409328</v>
      </c>
    </row>
    <row r="13" spans="1:9" ht="15.75" customHeight="1">
      <c r="A13" s="34">
        <f t="shared" si="0"/>
        <v>6</v>
      </c>
      <c r="B13" s="51">
        <f t="shared" si="1"/>
        <v>6</v>
      </c>
      <c r="C13" s="51">
        <v>35</v>
      </c>
      <c r="D13" s="43" t="s">
        <v>42</v>
      </c>
      <c r="E13" s="42">
        <v>2792136</v>
      </c>
      <c r="F13" s="75">
        <v>1658570</v>
      </c>
      <c r="G13" s="55">
        <v>2090111</v>
      </c>
      <c r="H13" s="56">
        <f t="shared" si="2"/>
        <v>126.02</v>
      </c>
      <c r="I13" s="19">
        <f t="shared" si="3"/>
        <v>74.85706283648075</v>
      </c>
    </row>
    <row r="14" spans="1:9" ht="15.75" customHeight="1">
      <c r="A14" s="34">
        <f t="shared" si="0"/>
        <v>7</v>
      </c>
      <c r="B14" s="51">
        <f t="shared" si="1"/>
        <v>7</v>
      </c>
      <c r="C14" s="51">
        <v>25</v>
      </c>
      <c r="D14" s="43" t="s">
        <v>32</v>
      </c>
      <c r="E14" s="42">
        <v>1087036</v>
      </c>
      <c r="F14" s="75">
        <v>656893</v>
      </c>
      <c r="G14" s="55">
        <v>809445</v>
      </c>
      <c r="H14" s="56">
        <f t="shared" si="2"/>
        <v>123.22</v>
      </c>
      <c r="I14" s="19">
        <f t="shared" si="3"/>
        <v>74.46349522922884</v>
      </c>
    </row>
    <row r="15" spans="1:10" ht="15.75" customHeight="1">
      <c r="A15" s="34">
        <f t="shared" si="0"/>
        <v>8</v>
      </c>
      <c r="B15" s="51">
        <f t="shared" si="1"/>
        <v>8</v>
      </c>
      <c r="C15" s="51">
        <v>19</v>
      </c>
      <c r="D15" s="43" t="s">
        <v>26</v>
      </c>
      <c r="E15" s="42">
        <v>1493165</v>
      </c>
      <c r="F15" s="75">
        <v>918394</v>
      </c>
      <c r="G15" s="55">
        <v>1106218</v>
      </c>
      <c r="H15" s="56">
        <f t="shared" si="2"/>
        <v>120.45</v>
      </c>
      <c r="I15" s="19">
        <f t="shared" si="3"/>
        <v>74.08544936426985</v>
      </c>
      <c r="J15" s="58"/>
    </row>
    <row r="16" spans="1:10" ht="15.75" customHeight="1">
      <c r="A16" s="34">
        <f t="shared" si="0"/>
        <v>9</v>
      </c>
      <c r="B16" s="51">
        <f t="shared" si="1"/>
        <v>9</v>
      </c>
      <c r="C16" s="51">
        <v>34</v>
      </c>
      <c r="D16" s="43" t="s">
        <v>41</v>
      </c>
      <c r="E16" s="42">
        <v>2377162</v>
      </c>
      <c r="F16" s="75">
        <v>1483504</v>
      </c>
      <c r="G16" s="55">
        <v>1764487</v>
      </c>
      <c r="H16" s="56">
        <f t="shared" si="2"/>
        <v>118.94</v>
      </c>
      <c r="I16" s="19">
        <f t="shared" si="3"/>
        <v>74.2266198096722</v>
      </c>
      <c r="J16" s="72"/>
    </row>
    <row r="17" spans="1:10" ht="15.75" customHeight="1">
      <c r="A17" s="34">
        <f t="shared" si="0"/>
        <v>10</v>
      </c>
      <c r="B17" s="51">
        <f t="shared" si="1"/>
        <v>10</v>
      </c>
      <c r="C17" s="51">
        <v>5</v>
      </c>
      <c r="D17" s="43" t="s">
        <v>54</v>
      </c>
      <c r="E17" s="42">
        <v>74544789</v>
      </c>
      <c r="F17" s="75">
        <v>44479068</v>
      </c>
      <c r="G17" s="55">
        <v>52482985</v>
      </c>
      <c r="H17" s="56">
        <f t="shared" si="2"/>
        <v>117.99</v>
      </c>
      <c r="I17" s="19">
        <f t="shared" si="3"/>
        <v>70.4046328442891</v>
      </c>
      <c r="J17" s="72"/>
    </row>
    <row r="18" spans="1:10" ht="15.75" customHeight="1">
      <c r="A18" s="34">
        <f t="shared" si="0"/>
        <v>11</v>
      </c>
      <c r="B18" s="51">
        <f t="shared" si="1"/>
        <v>11</v>
      </c>
      <c r="C18" s="51">
        <v>29</v>
      </c>
      <c r="D18" s="43" t="s">
        <v>36</v>
      </c>
      <c r="E18" s="42">
        <v>994072</v>
      </c>
      <c r="F18" s="75">
        <v>634959</v>
      </c>
      <c r="G18" s="55">
        <v>728071</v>
      </c>
      <c r="H18" s="56">
        <f t="shared" si="2"/>
        <v>114.66</v>
      </c>
      <c r="I18" s="19">
        <f t="shared" si="3"/>
        <v>73.24127427389566</v>
      </c>
      <c r="J18" s="72"/>
    </row>
    <row r="19" spans="1:10" ht="15.75" customHeight="1">
      <c r="A19" s="34">
        <f t="shared" si="0"/>
        <v>12</v>
      </c>
      <c r="B19" s="51">
        <f t="shared" si="1"/>
        <v>12</v>
      </c>
      <c r="C19" s="51">
        <v>15</v>
      </c>
      <c r="D19" s="43" t="s">
        <v>22</v>
      </c>
      <c r="E19" s="42">
        <v>2262141</v>
      </c>
      <c r="F19" s="75">
        <v>1420279</v>
      </c>
      <c r="G19" s="55">
        <v>1627172</v>
      </c>
      <c r="H19" s="56">
        <f t="shared" si="2"/>
        <v>114.57</v>
      </c>
      <c r="I19" s="19">
        <f t="shared" si="3"/>
        <v>71.93061794114513</v>
      </c>
      <c r="J19" s="73"/>
    </row>
    <row r="20" spans="1:10" ht="15.75" customHeight="1">
      <c r="A20" s="34">
        <f t="shared" si="0"/>
        <v>13</v>
      </c>
      <c r="B20" s="51">
        <f t="shared" si="1"/>
        <v>13</v>
      </c>
      <c r="C20" s="51">
        <v>26</v>
      </c>
      <c r="D20" s="43" t="s">
        <v>33</v>
      </c>
      <c r="E20" s="42">
        <v>1343543</v>
      </c>
      <c r="F20" s="75">
        <v>807960</v>
      </c>
      <c r="G20" s="55">
        <v>918297</v>
      </c>
      <c r="H20" s="56">
        <f t="shared" si="2"/>
        <v>113.66</v>
      </c>
      <c r="I20" s="19">
        <f t="shared" si="3"/>
        <v>68.34891030655513</v>
      </c>
      <c r="J20" s="73"/>
    </row>
    <row r="21" spans="1:9" ht="15.75" customHeight="1">
      <c r="A21" s="34">
        <f t="shared" si="0"/>
        <v>14</v>
      </c>
      <c r="B21" s="51">
        <f t="shared" si="1"/>
        <v>14</v>
      </c>
      <c r="C21" s="51">
        <v>23</v>
      </c>
      <c r="D21" s="43" t="s">
        <v>30</v>
      </c>
      <c r="E21" s="42">
        <v>2303630</v>
      </c>
      <c r="F21" s="75">
        <v>1442374</v>
      </c>
      <c r="G21" s="55">
        <v>1632076</v>
      </c>
      <c r="H21" s="56">
        <f t="shared" si="2"/>
        <v>113.15</v>
      </c>
      <c r="I21" s="19">
        <f t="shared" si="3"/>
        <v>70.84800944596137</v>
      </c>
    </row>
    <row r="22" spans="1:10" ht="15.75" customHeight="1">
      <c r="A22" s="34">
        <f t="shared" si="0"/>
        <v>15</v>
      </c>
      <c r="B22" s="51">
        <f t="shared" si="1"/>
        <v>15</v>
      </c>
      <c r="C22" s="51">
        <v>12</v>
      </c>
      <c r="D22" s="43" t="s">
        <v>19</v>
      </c>
      <c r="E22" s="42">
        <v>727334</v>
      </c>
      <c r="F22" s="75">
        <v>487723</v>
      </c>
      <c r="G22" s="55">
        <v>550893</v>
      </c>
      <c r="H22" s="56">
        <f t="shared" si="2"/>
        <v>112.95</v>
      </c>
      <c r="I22" s="19">
        <f t="shared" si="3"/>
        <v>75.74140628652036</v>
      </c>
      <c r="J22" s="72"/>
    </row>
    <row r="23" spans="1:10" ht="15.75" customHeight="1">
      <c r="A23" s="34">
        <f t="shared" si="0"/>
        <v>16</v>
      </c>
      <c r="B23" s="51">
        <f t="shared" si="1"/>
        <v>16</v>
      </c>
      <c r="C23" s="51">
        <v>18</v>
      </c>
      <c r="D23" s="43" t="s">
        <v>25</v>
      </c>
      <c r="E23" s="42">
        <v>587562</v>
      </c>
      <c r="F23" s="75">
        <v>357088</v>
      </c>
      <c r="G23" s="57">
        <v>402784</v>
      </c>
      <c r="H23" s="56">
        <f t="shared" si="2"/>
        <v>112.8</v>
      </c>
      <c r="I23" s="19">
        <f t="shared" si="3"/>
        <v>68.55174432655618</v>
      </c>
      <c r="J23" s="74"/>
    </row>
    <row r="24" spans="1:9" ht="15.75" customHeight="1">
      <c r="A24" s="34">
        <f t="shared" si="0"/>
        <v>17</v>
      </c>
      <c r="B24" s="51">
        <f t="shared" si="1"/>
        <v>17</v>
      </c>
      <c r="C24" s="51">
        <v>9</v>
      </c>
      <c r="D24" s="43" t="s">
        <v>16</v>
      </c>
      <c r="E24" s="42">
        <v>960112</v>
      </c>
      <c r="F24" s="75">
        <v>594140</v>
      </c>
      <c r="G24" s="21">
        <v>668789</v>
      </c>
      <c r="H24" s="20">
        <f t="shared" si="2"/>
        <v>112.56</v>
      </c>
      <c r="I24" s="19">
        <f t="shared" si="3"/>
        <v>69.65739413735065</v>
      </c>
    </row>
    <row r="25" spans="1:10" ht="15.75" customHeight="1">
      <c r="A25" s="34">
        <f t="shared" si="0"/>
        <v>18</v>
      </c>
      <c r="B25" s="51">
        <f t="shared" si="1"/>
        <v>18</v>
      </c>
      <c r="C25" s="51">
        <v>31</v>
      </c>
      <c r="D25" s="43" t="s">
        <v>38</v>
      </c>
      <c r="E25" s="42">
        <v>565308</v>
      </c>
      <c r="F25" s="75">
        <v>355462</v>
      </c>
      <c r="G25" s="21">
        <v>399574</v>
      </c>
      <c r="H25" s="20">
        <f t="shared" si="2"/>
        <v>112.41</v>
      </c>
      <c r="I25" s="19">
        <f t="shared" si="3"/>
        <v>70.68253058509697</v>
      </c>
      <c r="J25" s="13"/>
    </row>
    <row r="26" spans="1:9" ht="15.75" customHeight="1">
      <c r="A26" s="34">
        <f t="shared" si="0"/>
        <v>19</v>
      </c>
      <c r="B26" s="51">
        <f t="shared" si="1"/>
        <v>19</v>
      </c>
      <c r="C26" s="40">
        <v>1</v>
      </c>
      <c r="D26" s="39" t="s">
        <v>7</v>
      </c>
      <c r="E26" s="42">
        <v>5058354</v>
      </c>
      <c r="F26" s="75">
        <v>3077459</v>
      </c>
      <c r="G26" s="21">
        <v>3450886</v>
      </c>
      <c r="H26" s="20">
        <f t="shared" si="2"/>
        <v>112.13</v>
      </c>
      <c r="I26" s="19">
        <f t="shared" si="3"/>
        <v>68.2215202811033</v>
      </c>
    </row>
    <row r="27" spans="1:9" ht="15.75" customHeight="1">
      <c r="A27" s="34">
        <f t="shared" si="0"/>
        <v>20</v>
      </c>
      <c r="B27" s="51">
        <f t="shared" si="1"/>
        <v>20</v>
      </c>
      <c r="C27" s="51">
        <v>44</v>
      </c>
      <c r="D27" s="43" t="s">
        <v>51</v>
      </c>
      <c r="E27" s="42">
        <v>704627</v>
      </c>
      <c r="F27" s="75">
        <v>441562</v>
      </c>
      <c r="G27" s="21">
        <v>494568</v>
      </c>
      <c r="H27" s="20">
        <f t="shared" si="2"/>
        <v>112</v>
      </c>
      <c r="I27" s="19">
        <f t="shared" si="3"/>
        <v>70.18862461983433</v>
      </c>
    </row>
    <row r="28" spans="1:10" ht="15.75" customHeight="1">
      <c r="A28" s="34">
        <f t="shared" si="0"/>
        <v>21</v>
      </c>
      <c r="B28" s="51">
        <f t="shared" si="1"/>
        <v>21</v>
      </c>
      <c r="C28" s="51">
        <v>38</v>
      </c>
      <c r="D28" s="43" t="s">
        <v>45</v>
      </c>
      <c r="E28" s="42">
        <v>3816718</v>
      </c>
      <c r="F28" s="75">
        <v>2475540</v>
      </c>
      <c r="G28" s="21">
        <v>2728262</v>
      </c>
      <c r="H28" s="20">
        <f t="shared" si="2"/>
        <v>110.21</v>
      </c>
      <c r="I28" s="19">
        <f t="shared" si="3"/>
        <v>71.48188574581617</v>
      </c>
      <c r="J28" s="13"/>
    </row>
    <row r="29" spans="1:9" ht="15.75" customHeight="1">
      <c r="A29" s="34">
        <f t="shared" si="0"/>
        <v>22</v>
      </c>
      <c r="B29" s="51">
        <f t="shared" si="1"/>
        <v>22</v>
      </c>
      <c r="C29" s="51">
        <v>17</v>
      </c>
      <c r="D29" s="43" t="s">
        <v>24</v>
      </c>
      <c r="E29" s="42">
        <v>2080917</v>
      </c>
      <c r="F29" s="75">
        <v>1363363</v>
      </c>
      <c r="G29" s="21">
        <v>1489240</v>
      </c>
      <c r="H29" s="20">
        <f t="shared" si="2"/>
        <v>109.23</v>
      </c>
      <c r="I29" s="19">
        <f t="shared" si="3"/>
        <v>71.56652571919014</v>
      </c>
    </row>
    <row r="30" spans="1:10" ht="15.75" customHeight="1">
      <c r="A30" s="34">
        <f t="shared" si="0"/>
        <v>23</v>
      </c>
      <c r="B30" s="51">
        <f t="shared" si="1"/>
        <v>23</v>
      </c>
      <c r="C30" s="51">
        <v>32</v>
      </c>
      <c r="D30" s="43" t="s">
        <v>39</v>
      </c>
      <c r="E30" s="42">
        <v>971675</v>
      </c>
      <c r="F30" s="75">
        <v>617942</v>
      </c>
      <c r="G30" s="21">
        <v>673383</v>
      </c>
      <c r="H30" s="20">
        <f t="shared" si="2"/>
        <v>108.97</v>
      </c>
      <c r="I30" s="19">
        <f t="shared" si="3"/>
        <v>69.30125813672267</v>
      </c>
      <c r="J30" s="10"/>
    </row>
    <row r="31" spans="1:10" ht="15.75" customHeight="1">
      <c r="A31" s="34">
        <f t="shared" si="0"/>
        <v>24</v>
      </c>
      <c r="B31" s="51">
        <f t="shared" si="1"/>
        <v>24</v>
      </c>
      <c r="C31" s="51">
        <v>8</v>
      </c>
      <c r="D31" s="43" t="s">
        <v>15</v>
      </c>
      <c r="E31" s="42">
        <v>1273307</v>
      </c>
      <c r="F31" s="75">
        <v>778543</v>
      </c>
      <c r="G31" s="21">
        <v>841079</v>
      </c>
      <c r="H31" s="20">
        <f t="shared" si="2"/>
        <v>108.03</v>
      </c>
      <c r="I31" s="19">
        <f t="shared" si="3"/>
        <v>66.05469065983301</v>
      </c>
      <c r="J31" s="10"/>
    </row>
    <row r="32" spans="1:10" ht="15.75" customHeight="1">
      <c r="A32" s="34">
        <f t="shared" si="0"/>
        <v>25</v>
      </c>
      <c r="B32" s="51">
        <f t="shared" si="1"/>
        <v>25</v>
      </c>
      <c r="C32" s="51">
        <v>3</v>
      </c>
      <c r="D32" s="38" t="s">
        <v>8</v>
      </c>
      <c r="E32" s="42">
        <v>3735080</v>
      </c>
      <c r="F32" s="75">
        <v>2542912</v>
      </c>
      <c r="G32" s="21">
        <v>2746879</v>
      </c>
      <c r="H32" s="20">
        <f t="shared" si="2"/>
        <v>108.02</v>
      </c>
      <c r="I32" s="19">
        <f t="shared" si="3"/>
        <v>73.54270858990972</v>
      </c>
      <c r="J32" s="74"/>
    </row>
    <row r="33" spans="1:10" ht="15.75" customHeight="1">
      <c r="A33" s="34">
        <f t="shared" si="0"/>
        <v>26</v>
      </c>
      <c r="B33" s="51">
        <f t="shared" si="1"/>
        <v>26</v>
      </c>
      <c r="C33" s="51">
        <v>22</v>
      </c>
      <c r="D33" s="43" t="s">
        <v>29</v>
      </c>
      <c r="E33" s="42">
        <v>378576</v>
      </c>
      <c r="F33" s="75">
        <v>234682</v>
      </c>
      <c r="G33" s="21">
        <v>253450</v>
      </c>
      <c r="H33" s="20">
        <f t="shared" si="2"/>
        <v>108</v>
      </c>
      <c r="I33" s="19">
        <f t="shared" si="3"/>
        <v>66.94824817209755</v>
      </c>
      <c r="J33" s="74"/>
    </row>
    <row r="34" spans="1:10" ht="15.75" customHeight="1">
      <c r="A34" s="34">
        <f t="shared" si="0"/>
        <v>27</v>
      </c>
      <c r="B34" s="51">
        <f t="shared" si="1"/>
        <v>27</v>
      </c>
      <c r="C34" s="51">
        <v>37</v>
      </c>
      <c r="D34" s="43" t="s">
        <v>44</v>
      </c>
      <c r="E34" s="42">
        <v>805904</v>
      </c>
      <c r="F34" s="75">
        <v>520542</v>
      </c>
      <c r="G34" s="21">
        <v>557518</v>
      </c>
      <c r="H34" s="20">
        <f t="shared" si="2"/>
        <v>107.1</v>
      </c>
      <c r="I34" s="19">
        <f t="shared" si="3"/>
        <v>69.1792074490262</v>
      </c>
      <c r="J34" s="76"/>
    </row>
    <row r="35" spans="1:10" ht="15.75" customHeight="1">
      <c r="A35" s="34">
        <f t="shared" si="0"/>
        <v>28</v>
      </c>
      <c r="B35" s="51">
        <f t="shared" si="1"/>
        <v>28</v>
      </c>
      <c r="C35" s="51">
        <v>40</v>
      </c>
      <c r="D35" s="43" t="s">
        <v>47</v>
      </c>
      <c r="E35" s="42">
        <v>2352683</v>
      </c>
      <c r="F35" s="75">
        <v>1534511</v>
      </c>
      <c r="G35" s="21">
        <v>1637055</v>
      </c>
      <c r="H35" s="20">
        <f t="shared" si="2"/>
        <v>106.68</v>
      </c>
      <c r="I35" s="19">
        <f t="shared" si="3"/>
        <v>69.58247243678812</v>
      </c>
      <c r="J35" s="77"/>
    </row>
    <row r="36" spans="1:10" ht="15.75" customHeight="1">
      <c r="A36" s="34">
        <f t="shared" si="0"/>
        <v>29</v>
      </c>
      <c r="B36" s="51">
        <f t="shared" si="1"/>
        <v>29</v>
      </c>
      <c r="C36" s="51">
        <v>30</v>
      </c>
      <c r="D36" s="43" t="s">
        <v>37</v>
      </c>
      <c r="E36" s="42">
        <v>654088</v>
      </c>
      <c r="F36" s="75">
        <v>424428</v>
      </c>
      <c r="G36" s="21">
        <v>451709</v>
      </c>
      <c r="H36" s="20">
        <f t="shared" si="2"/>
        <v>106.43</v>
      </c>
      <c r="I36" s="19">
        <f t="shared" si="3"/>
        <v>69.05936204302785</v>
      </c>
      <c r="J36" s="77"/>
    </row>
    <row r="37" spans="1:10" ht="15.75" customHeight="1">
      <c r="A37" s="34">
        <f t="shared" si="0"/>
        <v>30</v>
      </c>
      <c r="B37" s="51">
        <f t="shared" si="1"/>
        <v>30</v>
      </c>
      <c r="C37" s="51">
        <v>21</v>
      </c>
      <c r="D37" s="43" t="s">
        <v>28</v>
      </c>
      <c r="E37" s="42">
        <v>1308860</v>
      </c>
      <c r="F37" s="75">
        <v>828881</v>
      </c>
      <c r="G37" s="21">
        <v>871705</v>
      </c>
      <c r="H37" s="20">
        <f t="shared" si="2"/>
        <v>105.17</v>
      </c>
      <c r="I37" s="19">
        <f t="shared" si="3"/>
        <v>66.60032394602938</v>
      </c>
      <c r="J37" s="77"/>
    </row>
    <row r="38" spans="1:10" ht="15.75" customHeight="1">
      <c r="A38" s="34">
        <f t="shared" si="0"/>
        <v>31</v>
      </c>
      <c r="B38" s="51">
        <f t="shared" si="1"/>
        <v>31</v>
      </c>
      <c r="C38" s="51">
        <v>39</v>
      </c>
      <c r="D38" s="43" t="s">
        <v>46</v>
      </c>
      <c r="E38" s="42">
        <v>2403188</v>
      </c>
      <c r="F38" s="75">
        <v>1612442</v>
      </c>
      <c r="G38" s="21">
        <v>1691353</v>
      </c>
      <c r="H38" s="20">
        <f t="shared" si="2"/>
        <v>104.89</v>
      </c>
      <c r="I38" s="19">
        <f t="shared" si="3"/>
        <v>70.37955415889228</v>
      </c>
      <c r="J38" s="77"/>
    </row>
    <row r="39" spans="1:10" ht="15.75" customHeight="1">
      <c r="A39" s="34">
        <f t="shared" si="0"/>
        <v>32</v>
      </c>
      <c r="B39" s="51">
        <f t="shared" si="1"/>
        <v>32</v>
      </c>
      <c r="C39" s="51">
        <v>16</v>
      </c>
      <c r="D39" s="43" t="s">
        <v>23</v>
      </c>
      <c r="E39" s="42">
        <v>2276060</v>
      </c>
      <c r="F39" s="75">
        <v>1498198</v>
      </c>
      <c r="G39" s="21">
        <v>1569556</v>
      </c>
      <c r="H39" s="20">
        <f t="shared" si="2"/>
        <v>104.76</v>
      </c>
      <c r="I39" s="19">
        <f t="shared" si="3"/>
        <v>68.95934202086062</v>
      </c>
      <c r="J39" s="77"/>
    </row>
    <row r="40" spans="1:10" ht="15.75" customHeight="1">
      <c r="A40" s="34">
        <f t="shared" si="0"/>
        <v>33</v>
      </c>
      <c r="B40" s="51">
        <f t="shared" si="1"/>
        <v>33</v>
      </c>
      <c r="C40" s="51">
        <v>2</v>
      </c>
      <c r="D40" s="43" t="s">
        <v>52</v>
      </c>
      <c r="E40" s="42">
        <v>3440348</v>
      </c>
      <c r="F40" s="75">
        <v>2248766</v>
      </c>
      <c r="G40" s="21">
        <v>2345882</v>
      </c>
      <c r="H40" s="20">
        <f t="shared" si="2"/>
        <v>104.32</v>
      </c>
      <c r="I40" s="19">
        <f t="shared" si="3"/>
        <v>68.1873461638183</v>
      </c>
      <c r="J40" s="80"/>
    </row>
    <row r="41" spans="1:10" ht="15.75" customHeight="1">
      <c r="A41" s="34">
        <f t="shared" si="0"/>
        <v>34</v>
      </c>
      <c r="B41" s="51">
        <f t="shared" si="1"/>
        <v>34</v>
      </c>
      <c r="C41" s="51">
        <v>42</v>
      </c>
      <c r="D41" s="43" t="s">
        <v>49</v>
      </c>
      <c r="E41" s="42">
        <v>484857</v>
      </c>
      <c r="F41" s="75">
        <v>314738</v>
      </c>
      <c r="G41" s="21">
        <v>327219</v>
      </c>
      <c r="H41" s="20">
        <f t="shared" si="2"/>
        <v>103.97</v>
      </c>
      <c r="I41" s="19">
        <f t="shared" si="3"/>
        <v>67.48773349668046</v>
      </c>
      <c r="J41" s="77"/>
    </row>
    <row r="42" spans="1:10" ht="15.75" customHeight="1">
      <c r="A42" s="34">
        <f t="shared" si="0"/>
        <v>35</v>
      </c>
      <c r="B42" s="51">
        <f t="shared" si="1"/>
        <v>35</v>
      </c>
      <c r="C42" s="51">
        <v>10</v>
      </c>
      <c r="D42" s="43" t="s">
        <v>17</v>
      </c>
      <c r="E42" s="42">
        <v>466688</v>
      </c>
      <c r="F42" s="75">
        <v>303909</v>
      </c>
      <c r="G42" s="21">
        <v>314702</v>
      </c>
      <c r="H42" s="20">
        <f t="shared" si="2"/>
        <v>103.55</v>
      </c>
      <c r="I42" s="19">
        <f t="shared" si="3"/>
        <v>67.43306020296215</v>
      </c>
      <c r="J42" s="71"/>
    </row>
    <row r="43" spans="1:10" ht="15.75" customHeight="1">
      <c r="A43" s="34">
        <f t="shared" si="0"/>
        <v>36</v>
      </c>
      <c r="B43" s="51">
        <f t="shared" si="1"/>
        <v>36</v>
      </c>
      <c r="C43" s="51">
        <v>7</v>
      </c>
      <c r="D43" s="43" t="s">
        <v>56</v>
      </c>
      <c r="E43" s="42">
        <v>29179351</v>
      </c>
      <c r="F43" s="75">
        <v>18330291</v>
      </c>
      <c r="G43" s="21">
        <v>18852032</v>
      </c>
      <c r="H43" s="20">
        <f t="shared" si="2"/>
        <v>102.85</v>
      </c>
      <c r="I43" s="19">
        <f t="shared" si="3"/>
        <v>64.6074410633739</v>
      </c>
      <c r="J43" s="10"/>
    </row>
    <row r="44" spans="1:9" ht="15.75" customHeight="1">
      <c r="A44" s="34">
        <f t="shared" si="0"/>
        <v>37</v>
      </c>
      <c r="B44" s="51">
        <f t="shared" si="1"/>
        <v>37</v>
      </c>
      <c r="C44" s="51">
        <v>11</v>
      </c>
      <c r="D44" s="43" t="s">
        <v>18</v>
      </c>
      <c r="E44" s="42">
        <v>1593543</v>
      </c>
      <c r="F44" s="75">
        <v>1041894</v>
      </c>
      <c r="G44" s="21">
        <v>1069939</v>
      </c>
      <c r="H44" s="20">
        <f t="shared" si="2"/>
        <v>102.69</v>
      </c>
      <c r="I44" s="19">
        <f t="shared" si="3"/>
        <v>67.14214803114821</v>
      </c>
    </row>
    <row r="45" spans="1:9" ht="15.75" customHeight="1">
      <c r="A45" s="34">
        <f t="shared" si="0"/>
        <v>38</v>
      </c>
      <c r="B45" s="51">
        <f t="shared" si="1"/>
        <v>38</v>
      </c>
      <c r="C45" s="51">
        <v>13</v>
      </c>
      <c r="D45" s="43" t="s">
        <v>20</v>
      </c>
      <c r="E45" s="42">
        <v>1289708</v>
      </c>
      <c r="F45" s="75">
        <v>867501</v>
      </c>
      <c r="G45" s="21">
        <v>887353</v>
      </c>
      <c r="H45" s="20">
        <f t="shared" si="2"/>
        <v>102.29</v>
      </c>
      <c r="I45" s="19">
        <f t="shared" si="3"/>
        <v>68.80262819180776</v>
      </c>
    </row>
    <row r="46" spans="1:10" s="8" customFormat="1" ht="15.75" customHeight="1">
      <c r="A46" s="34">
        <f t="shared" si="0"/>
        <v>39</v>
      </c>
      <c r="B46" s="51">
        <f t="shared" si="1"/>
        <v>39</v>
      </c>
      <c r="C46" s="51">
        <v>24</v>
      </c>
      <c r="D46" s="43" t="s">
        <v>31</v>
      </c>
      <c r="E46" s="42">
        <v>1190778</v>
      </c>
      <c r="F46" s="75">
        <v>744588</v>
      </c>
      <c r="G46" s="21">
        <v>754108</v>
      </c>
      <c r="H46" s="20">
        <f t="shared" si="2"/>
        <v>101.28</v>
      </c>
      <c r="I46" s="19">
        <f t="shared" si="3"/>
        <v>63.32901682765385</v>
      </c>
      <c r="J46" s="10"/>
    </row>
    <row r="47" spans="1:9" ht="15.75" customHeight="1">
      <c r="A47" s="34">
        <f t="shared" si="0"/>
        <v>40</v>
      </c>
      <c r="B47" s="51">
        <f t="shared" si="1"/>
        <v>40</v>
      </c>
      <c r="C47" s="51">
        <v>4</v>
      </c>
      <c r="D47" s="43" t="s">
        <v>53</v>
      </c>
      <c r="E47" s="42">
        <v>1482321</v>
      </c>
      <c r="F47" s="75">
        <v>960984</v>
      </c>
      <c r="G47" s="21">
        <v>927531</v>
      </c>
      <c r="H47" s="20">
        <f t="shared" si="2"/>
        <v>96.52</v>
      </c>
      <c r="I47" s="19">
        <f t="shared" si="3"/>
        <v>62.57288401095309</v>
      </c>
    </row>
    <row r="48" spans="1:10" ht="15.75" customHeight="1">
      <c r="A48" s="34">
        <f t="shared" si="0"/>
        <v>41</v>
      </c>
      <c r="B48" s="51">
        <f t="shared" si="1"/>
        <v>41</v>
      </c>
      <c r="C48" s="51">
        <v>43</v>
      </c>
      <c r="D48" s="43" t="s">
        <v>50</v>
      </c>
      <c r="E48" s="42">
        <v>1968278</v>
      </c>
      <c r="F48" s="75">
        <v>1452323</v>
      </c>
      <c r="G48" s="21">
        <v>1388061</v>
      </c>
      <c r="H48" s="20">
        <f t="shared" si="2"/>
        <v>95.58</v>
      </c>
      <c r="I48" s="19">
        <f t="shared" si="3"/>
        <v>70.52159298635661</v>
      </c>
      <c r="J48" s="79"/>
    </row>
    <row r="49" spans="1:10" ht="15.75" customHeight="1">
      <c r="A49" s="34">
        <f t="shared" si="0"/>
        <v>42</v>
      </c>
      <c r="B49" s="51">
        <f t="shared" si="1"/>
        <v>42</v>
      </c>
      <c r="C49" s="51">
        <v>33</v>
      </c>
      <c r="D49" s="43" t="s">
        <v>40</v>
      </c>
      <c r="E49" s="42">
        <v>827614</v>
      </c>
      <c r="F49" s="75">
        <v>514539</v>
      </c>
      <c r="G49" s="21">
        <v>490144</v>
      </c>
      <c r="H49" s="20">
        <f t="shared" si="2"/>
        <v>95.26</v>
      </c>
      <c r="I49" s="19">
        <f t="shared" si="3"/>
        <v>59.22374440258381</v>
      </c>
      <c r="J49" s="8"/>
    </row>
    <row r="50" spans="1:9" ht="15.75" customHeight="1">
      <c r="A50" s="34">
        <f t="shared" si="0"/>
        <v>43</v>
      </c>
      <c r="B50" s="51">
        <f t="shared" si="1"/>
        <v>43</v>
      </c>
      <c r="C50" s="51">
        <v>14</v>
      </c>
      <c r="D50" s="43" t="s">
        <v>21</v>
      </c>
      <c r="E50" s="42">
        <v>1352080</v>
      </c>
      <c r="F50" s="75">
        <v>888874</v>
      </c>
      <c r="G50" s="21">
        <v>841816</v>
      </c>
      <c r="H50" s="20">
        <f t="shared" si="2"/>
        <v>94.71</v>
      </c>
      <c r="I50" s="19">
        <f t="shared" si="3"/>
        <v>62.260812969646764</v>
      </c>
    </row>
    <row r="51" spans="1:9" ht="15.75" customHeight="1" thickBot="1">
      <c r="A51" s="34">
        <f t="shared" si="0"/>
        <v>44</v>
      </c>
      <c r="B51" s="51">
        <f t="shared" si="1"/>
        <v>44</v>
      </c>
      <c r="C51" s="31">
        <v>28</v>
      </c>
      <c r="D51" s="64" t="s">
        <v>35</v>
      </c>
      <c r="E51" s="29">
        <v>1220613</v>
      </c>
      <c r="F51" s="75">
        <v>837100</v>
      </c>
      <c r="G51" s="21">
        <v>698839</v>
      </c>
      <c r="H51" s="20">
        <f t="shared" si="2"/>
        <v>83.48</v>
      </c>
      <c r="I51" s="18">
        <f t="shared" si="3"/>
        <v>57.25311790059585</v>
      </c>
    </row>
    <row r="52" spans="1:9" s="4" customFormat="1" ht="16.5" customHeight="1" thickBot="1">
      <c r="A52" s="86" t="s">
        <v>9</v>
      </c>
      <c r="B52" s="87"/>
      <c r="C52" s="87"/>
      <c r="D52" s="87"/>
      <c r="E52" s="60">
        <f>SUM(E8:E51)</f>
        <v>190402959</v>
      </c>
      <c r="F52" s="49">
        <f>SUM(F8:F51)</f>
        <v>117366716</v>
      </c>
      <c r="G52" s="49">
        <f>SUM(G8:G51)</f>
        <v>134376301</v>
      </c>
      <c r="H52" s="17">
        <f>ROUND(G52/F52*100,1)</f>
        <v>114.5</v>
      </c>
      <c r="I52" s="16">
        <f t="shared" si="3"/>
        <v>70.57469154142714</v>
      </c>
    </row>
    <row r="53" spans="1:9" s="5" customFormat="1" ht="16.5" customHeight="1" thickBot="1">
      <c r="A53" s="98" t="s">
        <v>10</v>
      </c>
      <c r="B53" s="99"/>
      <c r="C53" s="99"/>
      <c r="D53" s="99"/>
      <c r="E53" s="61">
        <f>E54-E52</f>
        <v>14987165</v>
      </c>
      <c r="F53" s="48">
        <f>F54-F52</f>
        <v>11427197</v>
      </c>
      <c r="G53" s="48">
        <f>G54-G52</f>
        <v>8935539</v>
      </c>
      <c r="H53" s="15">
        <f>ROUND(G53/F53*100,1)</f>
        <v>78.2</v>
      </c>
      <c r="I53" s="14">
        <f t="shared" si="3"/>
        <v>59.62127593844466</v>
      </c>
    </row>
    <row r="54" spans="1:9" s="6" customFormat="1" ht="16.5" customHeight="1" thickBot="1">
      <c r="A54" s="82" t="s">
        <v>11</v>
      </c>
      <c r="B54" s="83"/>
      <c r="C54" s="83"/>
      <c r="D54" s="83"/>
      <c r="E54" s="62">
        <f>'по плану'!E54</f>
        <v>205390124</v>
      </c>
      <c r="F54" s="47">
        <f>'по плану'!F54</f>
        <v>128793913</v>
      </c>
      <c r="G54" s="47">
        <f>'по плану'!G54</f>
        <v>143311840</v>
      </c>
      <c r="H54" s="17">
        <f>ROUND(G54/F54*100,1)</f>
        <v>111.3</v>
      </c>
      <c r="I54" s="16">
        <f t="shared" si="3"/>
        <v>69.77542892958184</v>
      </c>
    </row>
    <row r="55" spans="4:9" ht="34.5" customHeight="1" hidden="1">
      <c r="D55" s="100" t="s">
        <v>12</v>
      </c>
      <c r="E55" s="100"/>
      <c r="F55" s="100"/>
      <c r="G55" s="100"/>
      <c r="H55" s="100"/>
      <c r="I55" s="100"/>
    </row>
    <row r="56" spans="5:6" ht="15" customHeight="1" hidden="1">
      <c r="E56" s="11">
        <v>72267702</v>
      </c>
      <c r="F56">
        <v>43340565</v>
      </c>
    </row>
    <row r="57" spans="5:9" ht="15" customHeight="1" hidden="1">
      <c r="E57" s="12" t="e">
        <f>E56-#REF!</f>
        <v>#REF!</v>
      </c>
      <c r="F57" s="7" t="e">
        <f>#REF!-F56</f>
        <v>#REF!</v>
      </c>
      <c r="G57" s="7"/>
      <c r="H57" s="7"/>
      <c r="I57" s="7"/>
    </row>
    <row r="58" ht="15">
      <c r="F58" s="7"/>
    </row>
    <row r="59" spans="5:7" ht="15">
      <c r="E59" s="12"/>
      <c r="F59" s="7"/>
      <c r="G59" s="7"/>
    </row>
    <row r="61" spans="5:7" ht="15">
      <c r="E61" s="12"/>
      <c r="F61" s="7"/>
      <c r="G61" s="7"/>
    </row>
    <row r="63" spans="5:7" ht="15">
      <c r="E63" s="12"/>
      <c r="F63" s="7"/>
      <c r="G63" s="7"/>
    </row>
  </sheetData>
  <sheetProtection formatCells="0" formatColumns="0" formatRows="0" deleteColumns="0" deleteRows="0"/>
  <mergeCells count="12">
    <mergeCell ref="A53:D53"/>
    <mergeCell ref="A54:D54"/>
    <mergeCell ref="D55:I55"/>
    <mergeCell ref="A5:A7"/>
    <mergeCell ref="B5:B7"/>
    <mergeCell ref="C5:C7"/>
    <mergeCell ref="E5:I5"/>
    <mergeCell ref="A1:I1"/>
    <mergeCell ref="A2:I2"/>
    <mergeCell ref="A3:I3"/>
    <mergeCell ref="D5:D7"/>
    <mergeCell ref="A52:D52"/>
  </mergeCells>
  <printOptions horizontalCentered="1"/>
  <pageMargins left="0" right="0" top="0.1968503937007874" bottom="0.3937007874015748" header="0.31496062992125984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Деменко</dc:creator>
  <cp:keywords/>
  <dc:description/>
  <cp:lastModifiedBy>Dimaciq</cp:lastModifiedBy>
  <cp:lastPrinted>2014-10-21T08:17:59Z</cp:lastPrinted>
  <dcterms:created xsi:type="dcterms:W3CDTF">2010-03-26T06:08:32Z</dcterms:created>
  <dcterms:modified xsi:type="dcterms:W3CDTF">2014-10-23T11:27:52Z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Path">
    <vt:lpwstr>c:\Мои документы\ЕЖЕДНЕВНЫЕ ПОСТУПЛЕНИЯ\2010 год\ноябрь\23.11.2010.xls</vt:lpwstr>
  </property>
</Properties>
</file>