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365" activeTab="0"/>
  </bookViews>
  <sheets>
    <sheet name="Форма оценки эффективности" sheetId="1" r:id="rId1"/>
  </sheets>
  <definedNames>
    <definedName name="_xlnm.Print_Area" localSheetId="0">'Форма оценки эффективности'!$B$1:$N$155</definedName>
  </definedNames>
  <calcPr fullCalcOnLoad="1"/>
</workbook>
</file>

<file path=xl/sharedStrings.xml><?xml version="1.0" encoding="utf-8"?>
<sst xmlns="http://schemas.openxmlformats.org/spreadsheetml/2006/main" count="312" uniqueCount="125">
  <si>
    <t>№             п/п</t>
  </si>
  <si>
    <t>Объем финансирования, тыс. руб.</t>
  </si>
  <si>
    <t>Показатели эффективности реализации программы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</si>
  <si>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</si>
  <si>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</si>
  <si>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</si>
  <si>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</si>
  <si>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</si>
  <si>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</si>
  <si>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</si>
  <si>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</si>
  <si>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 xml:space="preserve">Уровень достижения целевого показателя,% </t>
  </si>
  <si>
    <t>Оценка эффективности  реализации муниципальной программы, %</t>
  </si>
  <si>
    <t>1</t>
  </si>
  <si>
    <t>ФБ</t>
  </si>
  <si>
    <t>КБ</t>
  </si>
  <si>
    <t>РБ</t>
  </si>
  <si>
    <t>Внб</t>
  </si>
  <si>
    <t>Итого</t>
  </si>
  <si>
    <t>Источник финансирования</t>
  </si>
  <si>
    <t>0,0</t>
  </si>
  <si>
    <t>Наименование муниципальной программы,  подпрограммы, мероприятия программы</t>
  </si>
  <si>
    <t>ВСЕГО</t>
  </si>
  <si>
    <t xml:space="preserve">Оценка достижения показателей подпрограммы </t>
  </si>
  <si>
    <t>Приложение №1</t>
  </si>
  <si>
    <t>Муниицпальная программа   «Обеспечение безопасности населения Ейского района»</t>
  </si>
  <si>
    <t xml:space="preserve">к письму  от                              г.   №                      </t>
  </si>
  <si>
    <t>3</t>
  </si>
  <si>
    <t>Основные мероприятия программы</t>
  </si>
  <si>
    <t>Подпрограмма «Мероприятия по защите населения и территории от чрезвычайных ситуаций природного и техногенного характера, гражданской обороне»</t>
  </si>
  <si>
    <t>подпрограмма «Построение (развитие) аппаратно-программного комплекса «Безопасный город» муниципальной программы «Обеспечение безопасности населения Ейского района»</t>
  </si>
  <si>
    <t>Мероприятие 1.1.1. Приобретение и установка аппаратно-программных комплексов обзорного видеонаблюдения</t>
  </si>
  <si>
    <t>подпрограмма «Обеспечение комплексной безопасности образовательных учреждений»</t>
  </si>
  <si>
    <t>%</t>
  </si>
  <si>
    <t>шт</t>
  </si>
  <si>
    <t>Проведение неотложных аварийно-восстановительных работ, направленных на ликвидацию последствий чрезвычайной ситуации: количество объектов на которых выполнены аварийно-восстановительные работы / количество объектов, на которых необходимо проведение аварийно-восстановительных работ</t>
  </si>
  <si>
    <t>чел.</t>
  </si>
  <si>
    <t>100</t>
  </si>
  <si>
    <t>ед.</t>
  </si>
  <si>
    <t>Предоставление возможностей аппаратно-программного комплекса видео-мониторинга контроля оперативной обстановки: количество предоставлений информации / количество запросов</t>
  </si>
  <si>
    <t>Выполнение требований пожарной безопасности в муниципальных учреждениях, подведомственных отделу по физической культуре и спорту администрации МО Ейский район: количество объектов, на которых проведены работы по выполнению требований пожарной безопасности</t>
  </si>
  <si>
    <t>Выполнение требований пожарной безопасности в муниципальных учреждениях, подведомственных управлению культуры администрации МО Ейский район: количество объектов, на которых проведены работы по выполнению требований пожарной безопасности</t>
  </si>
  <si>
    <t xml:space="preserve">Выполнение требований пожарной безопасности в муниципальных учреждениях, подведомственных управлению культуры администрации МО Ейский район
</t>
  </si>
  <si>
    <t>Цель 1. Выполнение мероприятий по предупреждению и ликвидации последствий чрезвычайных ситуаций, гражданской обороне,  пожарной безопасности в спортивных учреждениях</t>
  </si>
  <si>
    <t>Задача 1.1. Выполнение противопожарных мероприятий в учреждениях, подведомственных отделу по физической культуре и спорту администрации муниципального образования Ейский район</t>
  </si>
  <si>
    <t>1.1</t>
  </si>
  <si>
    <t>1.1.1</t>
  </si>
  <si>
    <t xml:space="preserve">Основное мероприятие № 1.1.1 Выполнение требований пожарной безопасности в муниципальных учреждениях, подведомственных отделу по физической культуре и спорту администрации МО Ейский район
</t>
  </si>
  <si>
    <t>Цель 2. Подготовка учреждений культуры по вопросам предупреждения и ликвидации последствий чрезвычайных ситуаций, гражданской обороны, пожарной безопасности</t>
  </si>
  <si>
    <t>Задача 2.1. Выполнение противопожарных мероприятий в учреждениях, подведомственных управлению культуры администрации муниципального образования Ейский район</t>
  </si>
  <si>
    <t>2</t>
  </si>
  <si>
    <t>2.1</t>
  </si>
  <si>
    <t>2.1.1.</t>
  </si>
  <si>
    <t xml:space="preserve">Оценка достижения показателей программы </t>
  </si>
  <si>
    <t>ИТОГО</t>
  </si>
  <si>
    <t>Цель 1. Предупреждение и ликвидация последствий чрезвычайных ситуаций на территории Ейского района</t>
  </si>
  <si>
    <t>Цель 2.  Подготовка населения и организаций к действиям в чрезвычайных ситуациях мирного и военного времени</t>
  </si>
  <si>
    <t>2.1.1</t>
  </si>
  <si>
    <t>Цель 3. Обеспечение безопасности населения</t>
  </si>
  <si>
    <t>1.5.1</t>
  </si>
  <si>
    <t>3.1</t>
  </si>
  <si>
    <t>2.1.2</t>
  </si>
  <si>
    <t>3.1.1</t>
  </si>
  <si>
    <t>1.1.2</t>
  </si>
  <si>
    <t>1.1.3</t>
  </si>
  <si>
    <t>1.1.4</t>
  </si>
  <si>
    <t>1.1.5</t>
  </si>
  <si>
    <t>не запланировано</t>
  </si>
  <si>
    <t>0</t>
  </si>
  <si>
    <t xml:space="preserve">Мероприятие №1.1.1. Сбор информации в области защиты населения и территорий от чрезвычайных ситуаций и обмен такой информацией </t>
  </si>
  <si>
    <t>Задача 1.1. Проведение мероприятий по предупреждению и ликвидации чрезвычайных ситуаций (происшествий)</t>
  </si>
  <si>
    <t>Осуществление информационного обмена ЕДДС Ейского района по информации об угрозе возникновения (возникновении) чрезвычайной ситуации (происшествия): количество нарушений информационного обмена, допущенных оперативной дежурной сменой ЕДДС при угрозе возникновения (возникновении) чрезвычайных ситуаций (происшествий) в год</t>
  </si>
  <si>
    <t>Мероприятие №1.1.2. Своевременное оповещение населения об опасностях, возникающих при военных конфликтах или вследствие этих конфликтов, а также при угрозе возникновения или о возникновении чрезвычайных ситуаций</t>
  </si>
  <si>
    <t>Своевременное доведение до населения сигналов оповещения и экстренной информации: количество своевременно доведенных сигналов оповещения и предоставленной населению экстренной информации/ количество угроз</t>
  </si>
  <si>
    <t>Мероприятие №1.1.3. Организация и проведение аварийно-спасательных и других неотложных работ, а также поддержание общественного порядка при их проведении</t>
  </si>
  <si>
    <t xml:space="preserve">Оперативное принятие первоочередных мер по ликвидации последствий чрезвычайных ситуаций, происшествий: 
количество выполненных АСДНр без превышения времени реагирования и отсутствии обоснованных жалоб со стороны населения по факту проведения АСДНр/ количество проведенных АСДНр
</t>
  </si>
  <si>
    <t>Мероприятие №1.1.4. Организация и проведение эвакуационных мероприятий в чрезвычайных ситуациях</t>
  </si>
  <si>
    <t>Эвакуация пострадавших из района чрезвычайной ситуации и обеспечение питанием и проживанием: количество эвакуированных пострадавших, обеспеченных питанием и проживанием / количество пострадавших, находящихся в зоне чрезвычайной ситуации, нуждающихся в обеспечении питанием и проживанием</t>
  </si>
  <si>
    <t>Мероприятие №1.1.5. Выполнение мероприятий «Плана основных мероприятий МО Ейский район в области предупреждения и ликвидации ЧС, обеспечения пожарной безопасности и безопасности людей на воде»</t>
  </si>
  <si>
    <t xml:space="preserve">Выполнение мероприятий «Плана основных мероприятий муниципального образования Ейский район в области предупреждения и ликвидации чрезвычайных ситуаций, обеспечения пожарной безопасности и безопасности людей на воде» на год:
количество выполненных мероприятий в год
</t>
  </si>
  <si>
    <t>133</t>
  </si>
  <si>
    <t xml:space="preserve">Мероприятие №1.1.6
Неотложные аварийно-восстановительные работы на объекте «Муниципальное бюджетное учреждение муниципального образования Ейский район спортивная школа «Рассвет», поврежденном в результате ЧС, произошедшей 31 октября 2020 г. на территории Красноармейского сельского поселения Ейского района
</t>
  </si>
  <si>
    <t>Задача 2.1. Проведение мероприятий по подготовке населения и территорий к действиям в чрезвычайных ситуациях в мирное и военное время</t>
  </si>
  <si>
    <t>Мероприятие №2.1.1. Подготовка и содержание в готовности необходимых сил и средств для защиты населения и территорий от чрезвычайных ситуаций</t>
  </si>
  <si>
    <t>Подготовка и содержание в постоянной готовности профессиональных аварийно-спасательных формирований: количество находящихся в постоянной готовности аварийно- спасательных формирований, созданных муниципальным образованием Ейский район</t>
  </si>
  <si>
    <t xml:space="preserve">Мероприятие №2.1.2. Подготовка населения в области гражданской обороны, защиты от чрезвычайных ситуаций  </t>
  </si>
  <si>
    <t>Выполнение плана комплектования курсов гражданской обороны Ейского района: количество обученных</t>
  </si>
  <si>
    <t>178</t>
  </si>
  <si>
    <t xml:space="preserve">Мероприятие №2.1.3. Создание и поддержание в постоянной готовности муниципальных систем оповещения и информирования населения об опасностях, возникающих при военных конфликтах или вследствие этих конфликтов, а также при чрезвычайных ситуациях </t>
  </si>
  <si>
    <t>2.1.3</t>
  </si>
  <si>
    <t>Создание и поддержание в постоянной готовности технических средств муниципальных систем оповещения и информирования населения: количество выполненных мероприятий согласно плану создания и поддержания в постоянной готовности муниципальных систем оповещения и информирования Ейского района</t>
  </si>
  <si>
    <t>7</t>
  </si>
  <si>
    <t>Мероприятие №2.1.4. Создание и содержание резервов материальных ресурсов для ликвидации чрезвычайных ситуаций, запасов в целях гражданской обороны</t>
  </si>
  <si>
    <t>2.1.4</t>
  </si>
  <si>
    <t>Накопление, содержание, освежение и восполнение резервов материальных ресурсов для ликвидации чрезвычайных ситуаций, запасов в целях гражданской обороны: количество содержащихся в резерве (запасе) материальных средств в исправном состоянии и готовых к выпуску при ЧС/ количество материальных средств предусмотренных в резерве (запасе) постановлением администрации муниципального образования Ейский район</t>
  </si>
  <si>
    <t>Мероприятие №2.1.5. Содействие устойчивому функционированию организаций в военное время и  в чрезвычайных ситуациях</t>
  </si>
  <si>
    <t>2.1.5</t>
  </si>
  <si>
    <t xml:space="preserve">Содействие устойчивому функционированию организаций в чрезвычайных ситуациях и в военное время: 
количество выполненных мероприятий
</t>
  </si>
  <si>
    <t>4</t>
  </si>
  <si>
    <t>Мероприятие №2.1.6. Создание и поддержание в состоянии постоянной готовности к использованию защитных сооружений и других объектов гражданской обороны</t>
  </si>
  <si>
    <t>2.1.6</t>
  </si>
  <si>
    <t>Планирование, организация и выполнение мероприятий по созданию и поддержанию в состоянии постоянной готовности к использованию защитных сооружений и других объектов гражданской обороны (ЗС ГО) Ейского района: количество объектов ЗС ГО, готовых к использованию</t>
  </si>
  <si>
    <t>19</t>
  </si>
  <si>
    <t>Задача 3.1. Содержание и развитие системы по предупреждению и ликвидации чрезвычайных ситуаций и стихийных бедствий</t>
  </si>
  <si>
    <t>Мероприятие №3.1.1. Обеспечение деятельности муниципальных учреждений, созданных муниципальным образованием Ейский район для выполнения учреждениями муниципальных функций (оказания услуг, выполнения работ)  по вопросам защиты населения от чрезвычайных ситуаций, гражданской обороне</t>
  </si>
  <si>
    <t xml:space="preserve">Обеспечение деятельности муниципальных учреждений, созданных муниципальным образованием Ейский район для исполнения муниципальных функций (оказания услуг, выполнения работ)  по вопросам защиты населения от ЧС, гражданской обороне:
размер предоставленных финансовых средств учреждениям для обеспечения деятельности/размер планируемых финансовых средств учреждениям для обеспечения деятельности
</t>
  </si>
  <si>
    <t>Цель 1. Построение и развитие системы комплексного обеспечения безопасности жизнедеятельности Ейского района</t>
  </si>
  <si>
    <t>Задача 1.1. Развитие и обеспечение функционирования системы комплексного обеспечения безопасности жизнедеятельности Ейского района на основе внедрения информационно-инновационных технологий</t>
  </si>
  <si>
    <t xml:space="preserve">Мероприятие №1.1.2.
Предоставление возможностей аппаратно-программного комплекса видеомониторинга контроля оперативной обстановки
</t>
  </si>
  <si>
    <t>Ввод в эксплуатацию аппаратно - программных комплексов видеонаблюдения, включающих в себя камеры видеонаблюдения: количество введенных в эксплуатацию видеокамер</t>
  </si>
  <si>
    <t xml:space="preserve">Мероприятие №1.1.3.
Техническое обслуживание и модернизация аппаратно-программных комплексов обзорного видеонаблюдения
</t>
  </si>
  <si>
    <t xml:space="preserve">Техническое обслуживание и модернизация аппаратно- программных комплексов обзорного видеонаблюдения: 
количество исправных и модернизированных комплексов обзорного видеонаблюдения / количество комплексов обзорного видеонаблюдения
</t>
  </si>
  <si>
    <t xml:space="preserve">Мероприятие №1.1.4.
Создание и содержание системы обеспечения вызова экстренных оперативных служб по единому номеру «112», в том числе организация локальных сетей системы
</t>
  </si>
  <si>
    <t xml:space="preserve">Создание и содержание системы обеспечения вызова экстренных оперативных служб по единому номеру «112»: 
количество дежурно-диспетчерских служб экстренного вызова, подключенных к системе «112» и работающих с единой дежурной диспетчерской службой Ейского района в автоматизированном режиме
</t>
  </si>
  <si>
    <t>Цель: Подготовка учреждений, подведомственных управлению образованием администрации муниципального образования Ейский район, по вопросам обеспечения безопасности</t>
  </si>
  <si>
    <t>Задача 1.1. Обеспечение выполнения мероприятий по пожарной безопасности, в том числе устранение предписаний надзорных органов в области пожарной безопасности, в учреждениях, подведомственных управлению образованием администрации муниципального образования Ейский район</t>
  </si>
  <si>
    <t xml:space="preserve">Мероприятие №1.1.1.
Выполнение требований пожарной безопасности в учреждениях, подведомственных управлению образованием администрации муниципального образования Ейский район
</t>
  </si>
  <si>
    <t>Выполнение требований пожарной безопасности в учреждениях, подведомственных управлению образованием администрации МО Ейский район: количество объектов, на которых проведены работы по выполнению требований пожарной безопасности</t>
  </si>
  <si>
    <t>55</t>
  </si>
  <si>
    <t>59</t>
  </si>
  <si>
    <t>2800,0</t>
  </si>
  <si>
    <t>Оценка эффективности реализации муниципальной программы «Обеспечение безопасности населения Ейского района» за 2021 год</t>
  </si>
  <si>
    <t>А.Н. Пичугин</t>
  </si>
  <si>
    <t>Исполняющий обязанности начальника отдела ГО и ЧС</t>
  </si>
  <si>
    <t>администрации муниципального образования Ейский район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</si>
</sst>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.00000"/>
    <numFmt numFmtId="180" formatCode="0.0000"/>
    <numFmt numFmtId="181" formatCode="0.0%"/>
    <numFmt numFmtId="182" formatCode="0.0000000"/>
    <numFmt numFmtId="183" formatCode="0.000000"/>
    <numFmt numFmtId="184" formatCode="#,##0.00_ ;\-#,##0.00\ "/>
    <numFmt numFmtId="185" formatCode="#,##0.0&quot;р.&quot;"/>
    <numFmt numFmtId="186" formatCode="#,##0.0"/>
    <numFmt numFmtId="187" formatCode="0.00000000"/>
    <numFmt numFmtId="188" formatCode="0.000000000"/>
    <numFmt numFmtId="189" formatCode="0.0000000000"/>
    <numFmt numFmtId="190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3" fillId="35" borderId="10" xfId="6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2" fontId="12" fillId="36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left" vertical="center" wrapText="1"/>
    </xf>
    <xf numFmtId="172" fontId="15" fillId="0" borderId="10" xfId="0" applyNumberFormat="1" applyFont="1" applyBorder="1" applyAlignment="1">
      <alignment vertical="top" wrapText="1"/>
    </xf>
    <xf numFmtId="49" fontId="12" fillId="0" borderId="11" xfId="61" applyNumberFormat="1" applyFont="1" applyFill="1" applyBorder="1" applyAlignment="1">
      <alignment horizontal="center" vertical="center"/>
    </xf>
    <xf numFmtId="49" fontId="12" fillId="0" borderId="10" xfId="61" applyNumberFormat="1" applyFont="1" applyFill="1" applyBorder="1" applyAlignment="1">
      <alignment horizontal="center" vertical="center"/>
    </xf>
    <xf numFmtId="49" fontId="12" fillId="0" borderId="12" xfId="61" applyNumberFormat="1" applyFont="1" applyFill="1" applyBorder="1" applyAlignment="1">
      <alignment horizontal="center" vertical="center"/>
    </xf>
    <xf numFmtId="2" fontId="12" fillId="0" borderId="10" xfId="61" applyNumberFormat="1" applyFont="1" applyFill="1" applyBorder="1" applyAlignment="1">
      <alignment horizontal="center" vertical="center"/>
    </xf>
    <xf numFmtId="1" fontId="12" fillId="0" borderId="13" xfId="61" applyNumberFormat="1" applyFont="1" applyFill="1" applyBorder="1" applyAlignment="1">
      <alignment horizontal="center" vertical="center"/>
    </xf>
    <xf numFmtId="172" fontId="12" fillId="0" borderId="13" xfId="61" applyNumberFormat="1" applyFont="1" applyFill="1" applyBorder="1" applyAlignment="1">
      <alignment horizontal="center" vertical="center"/>
    </xf>
    <xf numFmtId="49" fontId="13" fillId="0" borderId="11" xfId="61" applyNumberFormat="1" applyFont="1" applyFill="1" applyBorder="1" applyAlignment="1">
      <alignment horizontal="center" vertical="center"/>
    </xf>
    <xf numFmtId="172" fontId="13" fillId="0" borderId="10" xfId="61" applyNumberFormat="1" applyFont="1" applyFill="1" applyBorder="1" applyAlignment="1">
      <alignment horizontal="center" vertical="center"/>
    </xf>
    <xf numFmtId="172" fontId="13" fillId="0" borderId="12" xfId="61" applyNumberFormat="1" applyFont="1" applyFill="1" applyBorder="1" applyAlignment="1">
      <alignment horizontal="center" vertical="center"/>
    </xf>
    <xf numFmtId="2" fontId="13" fillId="0" borderId="10" xfId="61" applyNumberFormat="1" applyFont="1" applyFill="1" applyBorder="1" applyAlignment="1">
      <alignment horizontal="center" vertical="center"/>
    </xf>
    <xf numFmtId="172" fontId="12" fillId="0" borderId="10" xfId="61" applyNumberFormat="1" applyFont="1" applyFill="1" applyBorder="1" applyAlignment="1">
      <alignment horizontal="center" vertical="center"/>
    </xf>
    <xf numFmtId="49" fontId="12" fillId="0" borderId="13" xfId="61" applyNumberFormat="1" applyFont="1" applyFill="1" applyBorder="1" applyAlignment="1">
      <alignment horizontal="center" vertical="center" wrapText="1"/>
    </xf>
    <xf numFmtId="49" fontId="13" fillId="0" borderId="10" xfId="61" applyNumberFormat="1" applyFont="1" applyFill="1" applyBorder="1" applyAlignment="1">
      <alignment horizontal="center" vertical="center" wrapText="1"/>
    </xf>
    <xf numFmtId="49" fontId="13" fillId="0" borderId="14" xfId="61" applyNumberFormat="1" applyFont="1" applyFill="1" applyBorder="1" applyAlignment="1">
      <alignment horizontal="center" vertical="center"/>
    </xf>
    <xf numFmtId="172" fontId="13" fillId="0" borderId="15" xfId="61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49" fontId="13" fillId="0" borderId="15" xfId="61" applyNumberFormat="1" applyFont="1" applyFill="1" applyBorder="1" applyAlignment="1">
      <alignment horizontal="center" vertical="center"/>
    </xf>
    <xf numFmtId="2" fontId="13" fillId="0" borderId="15" xfId="61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2" fillId="0" borderId="15" xfId="61" applyNumberFormat="1" applyFont="1" applyFill="1" applyBorder="1" applyAlignment="1">
      <alignment horizontal="center" vertical="center"/>
    </xf>
    <xf numFmtId="49" fontId="5" fillId="35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3" fillId="0" borderId="10" xfId="61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top" wrapText="1"/>
    </xf>
    <xf numFmtId="49" fontId="12" fillId="0" borderId="16" xfId="61" applyNumberFormat="1" applyFont="1" applyFill="1" applyBorder="1" applyAlignment="1">
      <alignment horizontal="center" vertical="center" wrapText="1"/>
    </xf>
    <xf numFmtId="49" fontId="12" fillId="34" borderId="16" xfId="61" applyNumberFormat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49" fontId="12" fillId="34" borderId="10" xfId="61" applyNumberFormat="1" applyFont="1" applyFill="1" applyBorder="1" applyAlignment="1">
      <alignment horizontal="center" vertical="top" wrapText="1"/>
    </xf>
    <xf numFmtId="0" fontId="12" fillId="0" borderId="10" xfId="61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5" xfId="61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2" fillId="0" borderId="10" xfId="61" applyNumberFormat="1" applyFont="1" applyFill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2" fillId="0" borderId="15" xfId="6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5" fillId="0" borderId="0" xfId="61" applyNumberFormat="1" applyFont="1" applyFill="1" applyBorder="1" applyAlignment="1">
      <alignment horizontal="center" vertical="center"/>
    </xf>
    <xf numFmtId="172" fontId="5" fillId="0" borderId="0" xfId="61" applyNumberFormat="1" applyFont="1" applyFill="1" applyBorder="1" applyAlignment="1">
      <alignment horizontal="center" vertical="center"/>
    </xf>
    <xf numFmtId="2" fontId="5" fillId="0" borderId="0" xfId="61" applyNumberFormat="1" applyFont="1" applyFill="1" applyBorder="1" applyAlignment="1">
      <alignment horizontal="center" vertical="center"/>
    </xf>
    <xf numFmtId="49" fontId="4" fillId="0" borderId="0" xfId="61" applyNumberFormat="1" applyFont="1" applyFill="1" applyBorder="1" applyAlignment="1">
      <alignment horizontal="center" vertical="center"/>
    </xf>
    <xf numFmtId="49" fontId="12" fillId="0" borderId="0" xfId="61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49" fontId="12" fillId="0" borderId="0" xfId="61" applyNumberFormat="1" applyFont="1" applyFill="1" applyBorder="1" applyAlignment="1">
      <alignment horizontal="center" vertical="center"/>
    </xf>
    <xf numFmtId="186" fontId="13" fillId="0" borderId="0" xfId="61" applyNumberFormat="1" applyFont="1" applyFill="1" applyBorder="1" applyAlignment="1">
      <alignment horizontal="center" vertical="center"/>
    </xf>
    <xf numFmtId="172" fontId="12" fillId="0" borderId="0" xfId="61" applyNumberFormat="1" applyFont="1" applyFill="1" applyBorder="1" applyAlignment="1">
      <alignment horizontal="center" vertical="center"/>
    </xf>
    <xf numFmtId="49" fontId="3" fillId="0" borderId="0" xfId="61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left" vertical="center" wrapText="1"/>
    </xf>
    <xf numFmtId="172" fontId="15" fillId="0" borderId="0" xfId="0" applyNumberFormat="1" applyFont="1" applyFill="1" applyBorder="1" applyAlignment="1">
      <alignment vertical="top" wrapText="1"/>
    </xf>
    <xf numFmtId="2" fontId="12" fillId="0" borderId="0" xfId="61" applyNumberFormat="1" applyFont="1" applyFill="1" applyBorder="1" applyAlignment="1">
      <alignment horizontal="center" vertical="center"/>
    </xf>
    <xf numFmtId="1" fontId="12" fillId="0" borderId="0" xfId="61" applyNumberFormat="1" applyFont="1" applyFill="1" applyBorder="1" applyAlignment="1">
      <alignment horizontal="center" vertical="center"/>
    </xf>
    <xf numFmtId="49" fontId="13" fillId="0" borderId="0" xfId="61" applyNumberFormat="1" applyFont="1" applyFill="1" applyBorder="1" applyAlignment="1">
      <alignment horizontal="center" vertical="center" wrapText="1"/>
    </xf>
    <xf numFmtId="49" fontId="13" fillId="0" borderId="0" xfId="61" applyNumberFormat="1" applyFont="1" applyFill="1" applyBorder="1" applyAlignment="1">
      <alignment horizontal="center" vertical="center"/>
    </xf>
    <xf numFmtId="172" fontId="13" fillId="0" borderId="0" xfId="61" applyNumberFormat="1" applyFont="1" applyFill="1" applyBorder="1" applyAlignment="1">
      <alignment horizontal="center" vertical="center"/>
    </xf>
    <xf numFmtId="2" fontId="13" fillId="0" borderId="0" xfId="6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186" fontId="12" fillId="0" borderId="0" xfId="6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72" fontId="9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13" xfId="0" applyNumberFormat="1" applyFont="1" applyBorder="1" applyAlignment="1">
      <alignment horizontal="center" vertical="center"/>
    </xf>
    <xf numFmtId="2" fontId="12" fillId="0" borderId="13" xfId="61" applyNumberFormat="1" applyFont="1" applyFill="1" applyBorder="1" applyAlignment="1">
      <alignment horizontal="center" vertical="center"/>
    </xf>
    <xf numFmtId="1" fontId="12" fillId="0" borderId="10" xfId="61" applyNumberFormat="1" applyFont="1" applyFill="1" applyBorder="1" applyAlignment="1">
      <alignment horizontal="center" vertical="center"/>
    </xf>
    <xf numFmtId="1" fontId="13" fillId="0" borderId="15" xfId="61" applyNumberFormat="1" applyFont="1" applyFill="1" applyBorder="1" applyAlignment="1">
      <alignment horizontal="center" vertical="center"/>
    </xf>
    <xf numFmtId="1" fontId="13" fillId="37" borderId="15" xfId="61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1" fontId="13" fillId="38" borderId="10" xfId="61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/>
    </xf>
    <xf numFmtId="49" fontId="18" fillId="0" borderId="11" xfId="61" applyNumberFormat="1" applyFont="1" applyFill="1" applyBorder="1" applyAlignment="1">
      <alignment horizontal="center" vertical="center"/>
    </xf>
    <xf numFmtId="49" fontId="18" fillId="0" borderId="17" xfId="61" applyNumberFormat="1" applyFont="1" applyFill="1" applyBorder="1" applyAlignment="1">
      <alignment horizontal="center" vertical="center"/>
    </xf>
    <xf numFmtId="49" fontId="18" fillId="0" borderId="12" xfId="61" applyNumberFormat="1" applyFont="1" applyFill="1" applyBorder="1" applyAlignment="1">
      <alignment horizontal="center" vertical="center"/>
    </xf>
    <xf numFmtId="2" fontId="12" fillId="0" borderId="10" xfId="61" applyNumberFormat="1" applyFont="1" applyFill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2" fillId="0" borderId="15" xfId="61" applyNumberFormat="1" applyFont="1" applyFill="1" applyBorder="1" applyAlignment="1">
      <alignment horizontal="center" vertical="center" wrapText="1"/>
    </xf>
    <xf numFmtId="49" fontId="12" fillId="0" borderId="16" xfId="61" applyNumberFormat="1" applyFont="1" applyFill="1" applyBorder="1" applyAlignment="1">
      <alignment horizontal="center" vertical="center" wrapText="1"/>
    </xf>
    <xf numFmtId="49" fontId="12" fillId="0" borderId="13" xfId="61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49" fontId="12" fillId="34" borderId="10" xfId="61" applyNumberFormat="1" applyFont="1" applyFill="1" applyBorder="1" applyAlignment="1">
      <alignment horizontal="center" vertical="top" wrapText="1"/>
    </xf>
    <xf numFmtId="49" fontId="13" fillId="34" borderId="10" xfId="61" applyNumberFormat="1" applyFont="1" applyFill="1" applyBorder="1" applyAlignment="1">
      <alignment horizontal="center" vertical="top" wrapText="1"/>
    </xf>
    <xf numFmtId="2" fontId="12" fillId="0" borderId="16" xfId="61" applyNumberFormat="1" applyFont="1" applyFill="1" applyBorder="1" applyAlignment="1">
      <alignment horizontal="center" vertical="center"/>
    </xf>
    <xf numFmtId="2" fontId="12" fillId="0" borderId="13" xfId="61" applyNumberFormat="1" applyFont="1" applyFill="1" applyBorder="1" applyAlignment="1">
      <alignment horizontal="center" vertical="center"/>
    </xf>
    <xf numFmtId="1" fontId="12" fillId="0" borderId="15" xfId="61" applyNumberFormat="1" applyFont="1" applyFill="1" applyBorder="1" applyAlignment="1">
      <alignment horizontal="center" vertical="center"/>
    </xf>
    <xf numFmtId="1" fontId="12" fillId="0" borderId="16" xfId="61" applyNumberFormat="1" applyFont="1" applyFill="1" applyBorder="1" applyAlignment="1">
      <alignment horizontal="center" vertical="center"/>
    </xf>
    <xf numFmtId="1" fontId="12" fillId="0" borderId="13" xfId="61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172" fontId="12" fillId="0" borderId="18" xfId="61" applyNumberFormat="1" applyFont="1" applyFill="1" applyBorder="1" applyAlignment="1">
      <alignment horizontal="center" vertical="center"/>
    </xf>
    <xf numFmtId="172" fontId="12" fillId="0" borderId="19" xfId="61" applyNumberFormat="1" applyFont="1" applyFill="1" applyBorder="1" applyAlignment="1">
      <alignment horizontal="center" vertical="center"/>
    </xf>
    <xf numFmtId="172" fontId="12" fillId="0" borderId="20" xfId="61" applyNumberFormat="1" applyFont="1" applyFill="1" applyBorder="1" applyAlignment="1">
      <alignment horizontal="center" vertical="center"/>
    </xf>
    <xf numFmtId="172" fontId="12" fillId="0" borderId="14" xfId="61" applyNumberFormat="1" applyFont="1" applyFill="1" applyBorder="1" applyAlignment="1">
      <alignment horizontal="center" vertical="center"/>
    </xf>
    <xf numFmtId="172" fontId="12" fillId="0" borderId="21" xfId="61" applyNumberFormat="1" applyFont="1" applyFill="1" applyBorder="1" applyAlignment="1">
      <alignment horizontal="center" vertical="center"/>
    </xf>
    <xf numFmtId="172" fontId="12" fillId="0" borderId="22" xfId="61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49" fontId="18" fillId="0" borderId="10" xfId="61" applyNumberFormat="1" applyFont="1" applyFill="1" applyBorder="1" applyAlignment="1">
      <alignment horizontal="center" vertical="center"/>
    </xf>
    <xf numFmtId="49" fontId="12" fillId="0" borderId="10" xfId="6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12" fillId="0" borderId="17" xfId="61" applyNumberFormat="1" applyFont="1" applyFill="1" applyBorder="1" applyAlignment="1">
      <alignment horizontal="center" vertical="center"/>
    </xf>
    <xf numFmtId="49" fontId="12" fillId="0" borderId="12" xfId="61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3" fillId="0" borderId="15" xfId="61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172" fontId="12" fillId="0" borderId="15" xfId="61" applyNumberFormat="1" applyFont="1" applyFill="1" applyBorder="1" applyAlignment="1">
      <alignment horizontal="center" vertical="center"/>
    </xf>
    <xf numFmtId="172" fontId="12" fillId="0" borderId="16" xfId="61" applyNumberFormat="1" applyFont="1" applyFill="1" applyBorder="1" applyAlignment="1">
      <alignment horizontal="center" vertical="center"/>
    </xf>
    <xf numFmtId="172" fontId="12" fillId="0" borderId="13" xfId="61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2" fillId="0" borderId="15" xfId="61" applyNumberFormat="1" applyFont="1" applyFill="1" applyBorder="1" applyAlignment="1">
      <alignment horizontal="left" vertical="top" wrapText="1"/>
    </xf>
    <xf numFmtId="0" fontId="12" fillId="0" borderId="16" xfId="61" applyNumberFormat="1" applyFont="1" applyFill="1" applyBorder="1" applyAlignment="1">
      <alignment horizontal="left" vertical="top" wrapText="1"/>
    </xf>
    <xf numFmtId="0" fontId="12" fillId="0" borderId="13" xfId="61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12" fillId="0" borderId="10" xfId="61" applyNumberFormat="1" applyFont="1" applyFill="1" applyBorder="1" applyAlignment="1">
      <alignment horizontal="center" vertical="center" wrapText="1"/>
    </xf>
    <xf numFmtId="0" fontId="12" fillId="0" borderId="11" xfId="61" applyNumberFormat="1" applyFont="1" applyFill="1" applyBorder="1" applyAlignment="1">
      <alignment horizontal="left" vertical="top" wrapText="1"/>
    </xf>
    <xf numFmtId="0" fontId="12" fillId="0" borderId="17" xfId="61" applyNumberFormat="1" applyFont="1" applyFill="1" applyBorder="1" applyAlignment="1">
      <alignment horizontal="left" vertical="top" wrapText="1"/>
    </xf>
    <xf numFmtId="0" fontId="12" fillId="0" borderId="12" xfId="61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9" fontId="12" fillId="0" borderId="0" xfId="61" applyNumberFormat="1" applyFont="1" applyFill="1" applyBorder="1" applyAlignment="1">
      <alignment horizontal="center" vertical="center" wrapText="1"/>
    </xf>
    <xf numFmtId="1" fontId="12" fillId="0" borderId="0" xfId="61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vertical="center" wrapText="1"/>
    </xf>
    <xf numFmtId="172" fontId="14" fillId="0" borderId="0" xfId="0" applyNumberFormat="1" applyFont="1" applyFill="1" applyBorder="1" applyAlignment="1">
      <alignment vertical="center" wrapText="1"/>
    </xf>
    <xf numFmtId="49" fontId="12" fillId="0" borderId="0" xfId="61" applyNumberFormat="1" applyFont="1" applyFill="1" applyBorder="1" applyAlignment="1">
      <alignment horizontal="center" vertical="top" wrapText="1"/>
    </xf>
    <xf numFmtId="49" fontId="13" fillId="0" borderId="0" xfId="61" applyNumberFormat="1" applyFont="1" applyFill="1" applyBorder="1" applyAlignment="1">
      <alignment horizontal="center" vertical="center" wrapText="1"/>
    </xf>
    <xf numFmtId="49" fontId="13" fillId="0" borderId="0" xfId="61" applyNumberFormat="1" applyFont="1" applyFill="1" applyBorder="1" applyAlignment="1">
      <alignment horizontal="center" vertical="top" wrapText="1"/>
    </xf>
    <xf numFmtId="2" fontId="12" fillId="0" borderId="0" xfId="61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72" fontId="12" fillId="0" borderId="0" xfId="61" applyNumberFormat="1" applyFont="1" applyFill="1" applyBorder="1" applyAlignment="1">
      <alignment horizontal="center" vertical="center"/>
    </xf>
    <xf numFmtId="49" fontId="5" fillId="35" borderId="10" xfId="6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5" fillId="0" borderId="0" xfId="0" applyNumberFormat="1" applyFont="1" applyFill="1" applyBorder="1" applyAlignment="1">
      <alignment horizontal="center" vertical="top" wrapText="1"/>
    </xf>
    <xf numFmtId="172" fontId="14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61" applyNumberFormat="1" applyFont="1" applyFill="1" applyBorder="1" applyAlignment="1">
      <alignment horizontal="left" vertical="top" wrapText="1"/>
    </xf>
    <xf numFmtId="49" fontId="12" fillId="0" borderId="0" xfId="61" applyNumberFormat="1" applyFont="1" applyFill="1" applyBorder="1" applyAlignment="1">
      <alignment horizontal="center" vertical="center"/>
    </xf>
    <xf numFmtId="2" fontId="12" fillId="0" borderId="0" xfId="61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vertical="center" wrapText="1"/>
    </xf>
    <xf numFmtId="172" fontId="12" fillId="0" borderId="17" xfId="0" applyNumberFormat="1" applyFont="1" applyFill="1" applyBorder="1" applyAlignment="1">
      <alignment vertical="center" wrapText="1"/>
    </xf>
    <xf numFmtId="172" fontId="14" fillId="0" borderId="17" xfId="0" applyNumberFormat="1" applyFont="1" applyFill="1" applyBorder="1" applyAlignment="1">
      <alignment vertical="center" wrapText="1"/>
    </xf>
    <xf numFmtId="172" fontId="14" fillId="0" borderId="12" xfId="0" applyNumberFormat="1" applyFont="1" applyFill="1" applyBorder="1" applyAlignment="1">
      <alignment vertical="center" wrapText="1"/>
    </xf>
    <xf numFmtId="49" fontId="5" fillId="0" borderId="0" xfId="61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2" fillId="34" borderId="15" xfId="61" applyNumberFormat="1" applyFont="1" applyFill="1" applyBorder="1" applyAlignment="1">
      <alignment horizontal="center" vertical="top" wrapText="1"/>
    </xf>
    <xf numFmtId="49" fontId="12" fillId="34" borderId="16" xfId="61" applyNumberFormat="1" applyFont="1" applyFill="1" applyBorder="1" applyAlignment="1">
      <alignment horizontal="center" vertical="top" wrapText="1"/>
    </xf>
    <xf numFmtId="49" fontId="12" fillId="34" borderId="13" xfId="61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" fillId="35" borderId="11" xfId="61" applyNumberFormat="1" applyFont="1" applyFill="1" applyBorder="1" applyAlignment="1">
      <alignment horizontal="center" vertical="center" wrapText="1"/>
    </xf>
    <xf numFmtId="49" fontId="5" fillId="35" borderId="17" xfId="61" applyNumberFormat="1" applyFont="1" applyFill="1" applyBorder="1" applyAlignment="1">
      <alignment horizontal="center" vertical="center" wrapText="1"/>
    </xf>
    <xf numFmtId="49" fontId="5" fillId="35" borderId="12" xfId="61" applyNumberFormat="1" applyFont="1" applyFill="1" applyBorder="1" applyAlignment="1">
      <alignment horizontal="center" vertical="center" wrapText="1"/>
    </xf>
    <xf numFmtId="172" fontId="12" fillId="36" borderId="10" xfId="0" applyNumberFormat="1" applyFont="1" applyFill="1" applyBorder="1" applyAlignment="1">
      <alignment horizontal="center" vertical="center" wrapText="1"/>
    </xf>
    <xf numFmtId="172" fontId="13" fillId="36" borderId="11" xfId="0" applyNumberFormat="1" applyFont="1" applyFill="1" applyBorder="1" applyAlignment="1">
      <alignment horizontal="center" vertical="center" wrapText="1"/>
    </xf>
    <xf numFmtId="172" fontId="13" fillId="36" borderId="17" xfId="0" applyNumberFormat="1" applyFont="1" applyFill="1" applyBorder="1" applyAlignment="1">
      <alignment horizontal="center" vertical="center" wrapText="1"/>
    </xf>
    <xf numFmtId="172" fontId="13" fillId="36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2" fontId="12" fillId="0" borderId="15" xfId="61" applyNumberFormat="1" applyFont="1" applyFill="1" applyBorder="1" applyAlignment="1">
      <alignment horizontal="left" vertical="top" wrapText="1"/>
    </xf>
    <xf numFmtId="2" fontId="12" fillId="0" borderId="16" xfId="61" applyNumberFormat="1" applyFont="1" applyFill="1" applyBorder="1" applyAlignment="1">
      <alignment horizontal="left" vertical="top" wrapText="1"/>
    </xf>
    <xf numFmtId="2" fontId="12" fillId="0" borderId="13" xfId="61" applyNumberFormat="1" applyFont="1" applyFill="1" applyBorder="1" applyAlignment="1">
      <alignment horizontal="left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 horizontal="left"/>
    </xf>
    <xf numFmtId="17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327"/>
  <sheetViews>
    <sheetView tabSelected="1" view="pageLayout" zoomScale="40" zoomScaleSheetLayoutView="40" zoomScalePageLayoutView="40" workbookViewId="0" topLeftCell="A121">
      <selection activeCell="I111" sqref="I111:I115"/>
    </sheetView>
  </sheetViews>
  <sheetFormatPr defaultColWidth="9.140625" defaultRowHeight="15"/>
  <cols>
    <col min="1" max="1" width="10.140625" style="0" customWidth="1"/>
    <col min="2" max="2" width="7.28125" style="7" customWidth="1"/>
    <col min="3" max="3" width="36.57421875" style="0" customWidth="1"/>
    <col min="4" max="4" width="20.8515625" style="0" customWidth="1"/>
    <col min="5" max="5" width="21.140625" style="0" customWidth="1"/>
    <col min="6" max="6" width="21.00390625" style="0" customWidth="1"/>
    <col min="7" max="7" width="20.57421875" style="0" customWidth="1"/>
    <col min="8" max="8" width="40.57421875" style="0" customWidth="1"/>
    <col min="9" max="9" width="16.00390625" style="0" customWidth="1"/>
    <col min="10" max="10" width="15.28125" style="0" customWidth="1"/>
    <col min="11" max="11" width="14.421875" style="0" customWidth="1"/>
    <col min="12" max="12" width="17.7109375" style="0" customWidth="1"/>
    <col min="13" max="13" width="18.7109375" style="0" customWidth="1"/>
    <col min="14" max="14" width="22.140625" style="0" customWidth="1"/>
  </cols>
  <sheetData>
    <row r="2" spans="11:14" ht="15.75">
      <c r="K2" s="32"/>
      <c r="L2" s="187" t="s">
        <v>24</v>
      </c>
      <c r="M2" s="187"/>
      <c r="N2" s="187"/>
    </row>
    <row r="3" spans="11:14" ht="15.75">
      <c r="K3" s="32"/>
      <c r="L3" s="188" t="s">
        <v>26</v>
      </c>
      <c r="M3" s="188"/>
      <c r="N3" s="188"/>
    </row>
    <row r="4" spans="12:14" ht="15">
      <c r="L4" s="5"/>
      <c r="M4" s="5"/>
      <c r="N4" s="5"/>
    </row>
    <row r="5" spans="2:14" ht="23.25">
      <c r="B5" s="196" t="s">
        <v>121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7" spans="1:14" ht="33.75" customHeight="1">
      <c r="A7" s="182"/>
      <c r="B7" s="192" t="s">
        <v>0</v>
      </c>
      <c r="C7" s="192" t="s">
        <v>21</v>
      </c>
      <c r="D7" s="193" t="s">
        <v>1</v>
      </c>
      <c r="E7" s="194"/>
      <c r="F7" s="194"/>
      <c r="G7" s="195"/>
      <c r="H7" s="193" t="s">
        <v>2</v>
      </c>
      <c r="I7" s="194"/>
      <c r="J7" s="194"/>
      <c r="K7" s="194"/>
      <c r="L7" s="194"/>
      <c r="M7" s="194"/>
      <c r="N7" s="195"/>
    </row>
    <row r="8" spans="1:14" ht="126" customHeight="1">
      <c r="A8" s="182"/>
      <c r="B8" s="192"/>
      <c r="C8" s="192"/>
      <c r="D8" s="8" t="s">
        <v>19</v>
      </c>
      <c r="E8" s="8" t="s">
        <v>3</v>
      </c>
      <c r="F8" s="8" t="s">
        <v>4</v>
      </c>
      <c r="G8" s="9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1" t="s">
        <v>10</v>
      </c>
      <c r="M8" s="1" t="s">
        <v>11</v>
      </c>
      <c r="N8" s="1" t="s">
        <v>12</v>
      </c>
    </row>
    <row r="9" spans="1:14" ht="34.5" customHeight="1">
      <c r="A9" s="182"/>
      <c r="B9" s="6"/>
      <c r="C9" s="189" t="s">
        <v>25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1"/>
    </row>
    <row r="10" spans="1:14" ht="34.5" customHeight="1">
      <c r="A10" s="182"/>
      <c r="B10" s="6"/>
      <c r="C10" s="189" t="s">
        <v>28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1:14" ht="34.5" customHeight="1">
      <c r="A11" s="182"/>
      <c r="B11" s="10" t="s">
        <v>13</v>
      </c>
      <c r="C11" s="186" t="s">
        <v>43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1"/>
    </row>
    <row r="12" spans="1:14" ht="34.5" customHeight="1">
      <c r="A12" s="182"/>
      <c r="B12" s="10" t="s">
        <v>45</v>
      </c>
      <c r="C12" s="176" t="s">
        <v>44</v>
      </c>
      <c r="D12" s="177"/>
      <c r="E12" s="178"/>
      <c r="F12" s="178"/>
      <c r="G12" s="178"/>
      <c r="H12" s="178"/>
      <c r="I12" s="178"/>
      <c r="J12" s="178"/>
      <c r="K12" s="178"/>
      <c r="L12" s="178"/>
      <c r="M12" s="179"/>
      <c r="N12" s="12"/>
    </row>
    <row r="13" spans="1:14" s="2" customFormat="1" ht="19.5" customHeight="1">
      <c r="A13" s="182"/>
      <c r="B13" s="184" t="s">
        <v>46</v>
      </c>
      <c r="C13" s="147" t="s">
        <v>47</v>
      </c>
      <c r="D13" s="33" t="s">
        <v>14</v>
      </c>
      <c r="E13" s="33" t="s">
        <v>20</v>
      </c>
      <c r="F13" s="33" t="s">
        <v>20</v>
      </c>
      <c r="G13" s="88" t="e">
        <f>F13*100/E13</f>
        <v>#DIV/0!</v>
      </c>
      <c r="H13" s="105" t="s">
        <v>40</v>
      </c>
      <c r="I13" s="100" t="s">
        <v>34</v>
      </c>
      <c r="J13" s="100" t="s">
        <v>13</v>
      </c>
      <c r="K13" s="100" t="s">
        <v>13</v>
      </c>
      <c r="L13" s="141">
        <v>0.1</v>
      </c>
      <c r="M13" s="112">
        <f>K13*100/J13</f>
        <v>100</v>
      </c>
      <c r="N13" s="112">
        <f>F17/E17*M13</f>
        <v>100</v>
      </c>
    </row>
    <row r="14" spans="1:14" s="2" customFormat="1" ht="23.25" customHeight="1">
      <c r="A14" s="182"/>
      <c r="B14" s="184"/>
      <c r="C14" s="148"/>
      <c r="D14" s="13" t="s">
        <v>15</v>
      </c>
      <c r="E14" s="14" t="s">
        <v>20</v>
      </c>
      <c r="F14" s="15" t="s">
        <v>20</v>
      </c>
      <c r="G14" s="88" t="e">
        <f>F14*100/E14</f>
        <v>#DIV/0!</v>
      </c>
      <c r="H14" s="106"/>
      <c r="I14" s="101"/>
      <c r="J14" s="101"/>
      <c r="K14" s="101"/>
      <c r="L14" s="142"/>
      <c r="M14" s="113"/>
      <c r="N14" s="113"/>
    </row>
    <row r="15" spans="1:14" s="2" customFormat="1" ht="24.75" customHeight="1">
      <c r="A15" s="182"/>
      <c r="B15" s="184"/>
      <c r="C15" s="148"/>
      <c r="D15" s="13" t="s">
        <v>16</v>
      </c>
      <c r="E15" s="14" t="s">
        <v>120</v>
      </c>
      <c r="F15" s="15" t="s">
        <v>120</v>
      </c>
      <c r="G15" s="88">
        <f aca="true" t="shared" si="0" ref="G15:G24">F15*100/E15</f>
        <v>100</v>
      </c>
      <c r="H15" s="106"/>
      <c r="I15" s="101"/>
      <c r="J15" s="101"/>
      <c r="K15" s="101"/>
      <c r="L15" s="142"/>
      <c r="M15" s="113"/>
      <c r="N15" s="113"/>
    </row>
    <row r="16" spans="1:14" s="2" customFormat="1" ht="24" customHeight="1">
      <c r="A16" s="182"/>
      <c r="B16" s="184"/>
      <c r="C16" s="148"/>
      <c r="D16" s="13" t="s">
        <v>17</v>
      </c>
      <c r="E16" s="14" t="s">
        <v>20</v>
      </c>
      <c r="F16" s="14" t="s">
        <v>20</v>
      </c>
      <c r="G16" s="88" t="e">
        <f t="shared" si="0"/>
        <v>#DIV/0!</v>
      </c>
      <c r="H16" s="106"/>
      <c r="I16" s="101"/>
      <c r="J16" s="101"/>
      <c r="K16" s="101"/>
      <c r="L16" s="142"/>
      <c r="M16" s="113"/>
      <c r="N16" s="113"/>
    </row>
    <row r="17" spans="1:14" s="2" customFormat="1" ht="36.75" customHeight="1">
      <c r="A17" s="182"/>
      <c r="B17" s="185"/>
      <c r="C17" s="149"/>
      <c r="D17" s="19" t="s">
        <v>18</v>
      </c>
      <c r="E17" s="20">
        <f>SUM(E13+E14+E15+E16)</f>
        <v>2800</v>
      </c>
      <c r="F17" s="21">
        <f>SUM(F13+F14+F15+F16)</f>
        <v>2800</v>
      </c>
      <c r="G17" s="92">
        <f t="shared" si="0"/>
        <v>100</v>
      </c>
      <c r="H17" s="107"/>
      <c r="I17" s="102"/>
      <c r="J17" s="102"/>
      <c r="K17" s="102"/>
      <c r="L17" s="143"/>
      <c r="M17" s="114"/>
      <c r="N17" s="114"/>
    </row>
    <row r="18" spans="1:14" s="2" customFormat="1" ht="21" customHeight="1">
      <c r="A18" s="182"/>
      <c r="B18" s="45" t="s">
        <v>50</v>
      </c>
      <c r="C18" s="152" t="s">
        <v>48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25"/>
    </row>
    <row r="19" spans="1:14" s="2" customFormat="1" ht="21.75" customHeight="1">
      <c r="A19" s="182"/>
      <c r="B19" s="43" t="s">
        <v>51</v>
      </c>
      <c r="C19" s="152" t="s">
        <v>49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25"/>
    </row>
    <row r="20" spans="1:14" s="2" customFormat="1" ht="25.5" customHeight="1">
      <c r="A20" s="182"/>
      <c r="B20" s="183" t="s">
        <v>52</v>
      </c>
      <c r="C20" s="105" t="s">
        <v>42</v>
      </c>
      <c r="D20" s="15" t="s">
        <v>14</v>
      </c>
      <c r="E20" s="23">
        <v>0</v>
      </c>
      <c r="F20" s="14" t="s">
        <v>20</v>
      </c>
      <c r="G20" s="16" t="e">
        <f t="shared" si="0"/>
        <v>#DIV/0!</v>
      </c>
      <c r="H20" s="105" t="s">
        <v>41</v>
      </c>
      <c r="I20" s="100" t="s">
        <v>34</v>
      </c>
      <c r="J20" s="100">
        <v>0</v>
      </c>
      <c r="K20" s="100">
        <v>0</v>
      </c>
      <c r="L20" s="141">
        <v>0</v>
      </c>
      <c r="M20" s="118" t="s">
        <v>67</v>
      </c>
      <c r="N20" s="119"/>
    </row>
    <row r="21" spans="1:14" s="2" customFormat="1" ht="22.5" customHeight="1">
      <c r="A21" s="182"/>
      <c r="B21" s="184"/>
      <c r="C21" s="106"/>
      <c r="D21" s="15" t="s">
        <v>15</v>
      </c>
      <c r="E21" s="23">
        <v>0</v>
      </c>
      <c r="F21" s="14" t="s">
        <v>20</v>
      </c>
      <c r="G21" s="16" t="e">
        <f t="shared" si="0"/>
        <v>#DIV/0!</v>
      </c>
      <c r="H21" s="106"/>
      <c r="I21" s="101"/>
      <c r="J21" s="101"/>
      <c r="K21" s="101"/>
      <c r="L21" s="142"/>
      <c r="M21" s="120"/>
      <c r="N21" s="121"/>
    </row>
    <row r="22" spans="1:14" s="2" customFormat="1" ht="19.5" customHeight="1">
      <c r="A22" s="182"/>
      <c r="B22" s="184"/>
      <c r="C22" s="106"/>
      <c r="D22" s="15" t="s">
        <v>16</v>
      </c>
      <c r="E22" s="23">
        <v>0</v>
      </c>
      <c r="F22" s="14" t="s">
        <v>20</v>
      </c>
      <c r="G22" s="16" t="e">
        <f t="shared" si="0"/>
        <v>#DIV/0!</v>
      </c>
      <c r="H22" s="106"/>
      <c r="I22" s="101"/>
      <c r="J22" s="101"/>
      <c r="K22" s="101"/>
      <c r="L22" s="142"/>
      <c r="M22" s="120"/>
      <c r="N22" s="121"/>
    </row>
    <row r="23" spans="1:14" s="2" customFormat="1" ht="20.25" customHeight="1">
      <c r="A23" s="182"/>
      <c r="B23" s="184"/>
      <c r="C23" s="106"/>
      <c r="D23" s="15" t="s">
        <v>17</v>
      </c>
      <c r="E23" s="23">
        <v>0</v>
      </c>
      <c r="F23" s="14" t="s">
        <v>20</v>
      </c>
      <c r="G23" s="16" t="e">
        <f t="shared" si="0"/>
        <v>#DIV/0!</v>
      </c>
      <c r="H23" s="106"/>
      <c r="I23" s="101"/>
      <c r="J23" s="101"/>
      <c r="K23" s="101"/>
      <c r="L23" s="142"/>
      <c r="M23" s="120"/>
      <c r="N23" s="121"/>
    </row>
    <row r="24" spans="1:14" s="2" customFormat="1" ht="39" customHeight="1">
      <c r="A24" s="182"/>
      <c r="B24" s="185"/>
      <c r="C24" s="107"/>
      <c r="D24" s="26" t="s">
        <v>18</v>
      </c>
      <c r="E24" s="20">
        <f>SUM(E20+E21+E22+E23)</f>
        <v>0</v>
      </c>
      <c r="F24" s="27">
        <f>F23+F22+F21+F20</f>
        <v>0</v>
      </c>
      <c r="G24" s="22" t="e">
        <f t="shared" si="0"/>
        <v>#DIV/0!</v>
      </c>
      <c r="H24" s="107"/>
      <c r="I24" s="102"/>
      <c r="J24" s="102"/>
      <c r="K24" s="102"/>
      <c r="L24" s="143"/>
      <c r="M24" s="122"/>
      <c r="N24" s="123"/>
    </row>
    <row r="25" spans="1:14" s="2" customFormat="1" ht="38.25" customHeight="1">
      <c r="A25" s="182"/>
      <c r="B25" s="34"/>
      <c r="C25" s="167" t="s">
        <v>29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s="2" customFormat="1" ht="23.25" customHeight="1">
      <c r="A26" s="182"/>
      <c r="B26" s="51" t="s">
        <v>13</v>
      </c>
      <c r="C26" s="97" t="s">
        <v>55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48"/>
    </row>
    <row r="27" spans="1:14" s="2" customFormat="1" ht="21" customHeight="1">
      <c r="A27" s="182"/>
      <c r="B27" s="51" t="s">
        <v>45</v>
      </c>
      <c r="C27" s="97" t="s">
        <v>70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48"/>
    </row>
    <row r="28" spans="1:14" s="2" customFormat="1" ht="24" customHeight="1">
      <c r="A28" s="182"/>
      <c r="B28" s="108" t="s">
        <v>46</v>
      </c>
      <c r="C28" s="97" t="s">
        <v>69</v>
      </c>
      <c r="D28" s="14" t="s">
        <v>14</v>
      </c>
      <c r="E28" s="28">
        <v>0</v>
      </c>
      <c r="F28" s="14" t="s">
        <v>20</v>
      </c>
      <c r="G28" s="46" t="e">
        <f aca="true" t="shared" si="1" ref="G28:G52">F28*100/E28</f>
        <v>#DIV/0!</v>
      </c>
      <c r="H28" s="150" t="s">
        <v>71</v>
      </c>
      <c r="I28" s="151" t="s">
        <v>33</v>
      </c>
      <c r="J28" s="101">
        <v>100</v>
      </c>
      <c r="K28" s="101">
        <v>100</v>
      </c>
      <c r="L28" s="110">
        <v>0.03</v>
      </c>
      <c r="M28" s="113">
        <f>K28*100/J28</f>
        <v>100</v>
      </c>
      <c r="N28" s="116"/>
    </row>
    <row r="29" spans="1:14" s="2" customFormat="1" ht="21" customHeight="1">
      <c r="A29" s="182"/>
      <c r="B29" s="109"/>
      <c r="C29" s="104"/>
      <c r="D29" s="14" t="s">
        <v>15</v>
      </c>
      <c r="E29" s="29">
        <v>0</v>
      </c>
      <c r="F29" s="29">
        <v>0</v>
      </c>
      <c r="G29" s="16" t="e">
        <f t="shared" si="1"/>
        <v>#DIV/0!</v>
      </c>
      <c r="H29" s="150"/>
      <c r="I29" s="151"/>
      <c r="J29" s="101"/>
      <c r="K29" s="101"/>
      <c r="L29" s="110"/>
      <c r="M29" s="113"/>
      <c r="N29" s="116"/>
    </row>
    <row r="30" spans="1:14" s="2" customFormat="1" ht="21" customHeight="1">
      <c r="A30" s="182"/>
      <c r="B30" s="109"/>
      <c r="C30" s="104"/>
      <c r="D30" s="14" t="s">
        <v>16</v>
      </c>
      <c r="E30" s="29">
        <v>0</v>
      </c>
      <c r="F30" s="29">
        <v>0</v>
      </c>
      <c r="G30" s="16" t="e">
        <f t="shared" si="1"/>
        <v>#DIV/0!</v>
      </c>
      <c r="H30" s="150"/>
      <c r="I30" s="151"/>
      <c r="J30" s="101"/>
      <c r="K30" s="101"/>
      <c r="L30" s="110"/>
      <c r="M30" s="113"/>
      <c r="N30" s="116"/>
    </row>
    <row r="31" spans="1:14" s="2" customFormat="1" ht="22.5" customHeight="1">
      <c r="A31" s="182"/>
      <c r="B31" s="109"/>
      <c r="C31" s="104"/>
      <c r="D31" s="14" t="s">
        <v>17</v>
      </c>
      <c r="E31" s="29">
        <v>0</v>
      </c>
      <c r="F31" s="29">
        <v>0</v>
      </c>
      <c r="G31" s="16" t="e">
        <f t="shared" si="1"/>
        <v>#DIV/0!</v>
      </c>
      <c r="H31" s="150"/>
      <c r="I31" s="151"/>
      <c r="J31" s="101"/>
      <c r="K31" s="101"/>
      <c r="L31" s="110"/>
      <c r="M31" s="113"/>
      <c r="N31" s="116"/>
    </row>
    <row r="32" spans="1:14" s="2" customFormat="1" ht="73.5" customHeight="1">
      <c r="A32" s="182"/>
      <c r="B32" s="109"/>
      <c r="C32" s="104"/>
      <c r="D32" s="36" t="s">
        <v>18</v>
      </c>
      <c r="E32" s="20">
        <f>SUM(E28+E29+E30+E31)</f>
        <v>0</v>
      </c>
      <c r="F32" s="20">
        <f>SUM(F28+F29+F30+F31)</f>
        <v>0</v>
      </c>
      <c r="G32" s="22" t="e">
        <f t="shared" si="1"/>
        <v>#DIV/0!</v>
      </c>
      <c r="H32" s="150"/>
      <c r="I32" s="151"/>
      <c r="J32" s="102"/>
      <c r="K32" s="102"/>
      <c r="L32" s="111"/>
      <c r="M32" s="114"/>
      <c r="N32" s="117"/>
    </row>
    <row r="33" spans="1:14" s="2" customFormat="1" ht="24" customHeight="1">
      <c r="A33" s="182"/>
      <c r="B33" s="108" t="s">
        <v>63</v>
      </c>
      <c r="C33" s="97" t="s">
        <v>72</v>
      </c>
      <c r="D33" s="14" t="s">
        <v>14</v>
      </c>
      <c r="E33" s="28">
        <v>0</v>
      </c>
      <c r="F33" s="14" t="s">
        <v>20</v>
      </c>
      <c r="G33" s="46" t="e">
        <f t="shared" si="1"/>
        <v>#DIV/0!</v>
      </c>
      <c r="H33" s="150" t="s">
        <v>73</v>
      </c>
      <c r="I33" s="151" t="s">
        <v>33</v>
      </c>
      <c r="J33" s="101">
        <v>100</v>
      </c>
      <c r="K33" s="101">
        <v>100</v>
      </c>
      <c r="L33" s="110">
        <v>0.03</v>
      </c>
      <c r="M33" s="113">
        <f>K33*100/J33</f>
        <v>100</v>
      </c>
      <c r="N33" s="116"/>
    </row>
    <row r="34" spans="1:14" s="2" customFormat="1" ht="21" customHeight="1">
      <c r="A34" s="182"/>
      <c r="B34" s="109"/>
      <c r="C34" s="104"/>
      <c r="D34" s="14" t="s">
        <v>15</v>
      </c>
      <c r="E34" s="29">
        <v>0</v>
      </c>
      <c r="F34" s="29">
        <v>0</v>
      </c>
      <c r="G34" s="16" t="e">
        <f t="shared" si="1"/>
        <v>#DIV/0!</v>
      </c>
      <c r="H34" s="150"/>
      <c r="I34" s="151"/>
      <c r="J34" s="101"/>
      <c r="K34" s="101"/>
      <c r="L34" s="110"/>
      <c r="M34" s="113"/>
      <c r="N34" s="116"/>
    </row>
    <row r="35" spans="1:14" s="2" customFormat="1" ht="21" customHeight="1">
      <c r="A35" s="182"/>
      <c r="B35" s="109"/>
      <c r="C35" s="104"/>
      <c r="D35" s="14" t="s">
        <v>16</v>
      </c>
      <c r="E35" s="29">
        <v>0</v>
      </c>
      <c r="F35" s="29">
        <v>0</v>
      </c>
      <c r="G35" s="16" t="e">
        <f t="shared" si="1"/>
        <v>#DIV/0!</v>
      </c>
      <c r="H35" s="150"/>
      <c r="I35" s="151"/>
      <c r="J35" s="101"/>
      <c r="K35" s="101"/>
      <c r="L35" s="110"/>
      <c r="M35" s="113"/>
      <c r="N35" s="116"/>
    </row>
    <row r="36" spans="1:14" s="2" customFormat="1" ht="22.5" customHeight="1">
      <c r="A36" s="182"/>
      <c r="B36" s="109"/>
      <c r="C36" s="104"/>
      <c r="D36" s="14" t="s">
        <v>17</v>
      </c>
      <c r="E36" s="29">
        <v>0</v>
      </c>
      <c r="F36" s="29">
        <v>0</v>
      </c>
      <c r="G36" s="16" t="e">
        <f t="shared" si="1"/>
        <v>#DIV/0!</v>
      </c>
      <c r="H36" s="150"/>
      <c r="I36" s="151"/>
      <c r="J36" s="101"/>
      <c r="K36" s="101"/>
      <c r="L36" s="110"/>
      <c r="M36" s="113"/>
      <c r="N36" s="116"/>
    </row>
    <row r="37" spans="1:14" s="2" customFormat="1" ht="58.5" customHeight="1">
      <c r="A37" s="182"/>
      <c r="B37" s="109"/>
      <c r="C37" s="104"/>
      <c r="D37" s="36" t="s">
        <v>18</v>
      </c>
      <c r="E37" s="20">
        <f>SUM(E33+E34+E35+E36)</f>
        <v>0</v>
      </c>
      <c r="F37" s="20">
        <f>SUM(F33+F34+F35+F36)</f>
        <v>0</v>
      </c>
      <c r="G37" s="22" t="e">
        <f t="shared" si="1"/>
        <v>#DIV/0!</v>
      </c>
      <c r="H37" s="150"/>
      <c r="I37" s="151"/>
      <c r="J37" s="102"/>
      <c r="K37" s="102"/>
      <c r="L37" s="111"/>
      <c r="M37" s="114"/>
      <c r="N37" s="117"/>
    </row>
    <row r="38" spans="1:14" s="2" customFormat="1" ht="24.75" customHeight="1">
      <c r="A38" s="182"/>
      <c r="B38" s="197" t="s">
        <v>64</v>
      </c>
      <c r="C38" s="97" t="s">
        <v>74</v>
      </c>
      <c r="D38" s="14" t="s">
        <v>14</v>
      </c>
      <c r="E38" s="28">
        <v>0</v>
      </c>
      <c r="F38" s="14" t="s">
        <v>20</v>
      </c>
      <c r="G38" s="16" t="e">
        <f t="shared" si="1"/>
        <v>#DIV/0!</v>
      </c>
      <c r="H38" s="105" t="s">
        <v>75</v>
      </c>
      <c r="I38" s="100" t="s">
        <v>33</v>
      </c>
      <c r="J38" s="100" t="s">
        <v>37</v>
      </c>
      <c r="K38" s="100">
        <v>100</v>
      </c>
      <c r="L38" s="110">
        <v>0.03</v>
      </c>
      <c r="M38" s="113">
        <f>K38*100/J38</f>
        <v>100</v>
      </c>
      <c r="N38" s="115"/>
    </row>
    <row r="39" spans="1:14" s="2" customFormat="1" ht="21.75" customHeight="1">
      <c r="A39" s="182"/>
      <c r="B39" s="197"/>
      <c r="C39" s="104"/>
      <c r="D39" s="13" t="s">
        <v>15</v>
      </c>
      <c r="E39" s="29">
        <v>0</v>
      </c>
      <c r="F39" s="29">
        <v>0</v>
      </c>
      <c r="G39" s="16" t="e">
        <f t="shared" si="1"/>
        <v>#DIV/0!</v>
      </c>
      <c r="H39" s="106"/>
      <c r="I39" s="101"/>
      <c r="J39" s="101"/>
      <c r="K39" s="101"/>
      <c r="L39" s="110"/>
      <c r="M39" s="113"/>
      <c r="N39" s="116"/>
    </row>
    <row r="40" spans="1:14" s="2" customFormat="1" ht="22.5" customHeight="1">
      <c r="A40" s="182"/>
      <c r="B40" s="197"/>
      <c r="C40" s="104"/>
      <c r="D40" s="13" t="s">
        <v>16</v>
      </c>
      <c r="E40" s="29">
        <v>0</v>
      </c>
      <c r="F40" s="29">
        <v>0</v>
      </c>
      <c r="G40" s="16" t="e">
        <f t="shared" si="1"/>
        <v>#DIV/0!</v>
      </c>
      <c r="H40" s="106"/>
      <c r="I40" s="101"/>
      <c r="J40" s="101"/>
      <c r="K40" s="101"/>
      <c r="L40" s="110"/>
      <c r="M40" s="113"/>
      <c r="N40" s="116"/>
    </row>
    <row r="41" spans="1:14" s="2" customFormat="1" ht="21.75" customHeight="1">
      <c r="A41" s="182"/>
      <c r="B41" s="197"/>
      <c r="C41" s="104"/>
      <c r="D41" s="13" t="s">
        <v>17</v>
      </c>
      <c r="E41" s="29">
        <v>0</v>
      </c>
      <c r="F41" s="29">
        <v>0</v>
      </c>
      <c r="G41" s="16" t="e">
        <f t="shared" si="1"/>
        <v>#DIV/0!</v>
      </c>
      <c r="H41" s="106"/>
      <c r="I41" s="101"/>
      <c r="J41" s="101"/>
      <c r="K41" s="101"/>
      <c r="L41" s="110"/>
      <c r="M41" s="113"/>
      <c r="N41" s="116"/>
    </row>
    <row r="42" spans="1:14" s="2" customFormat="1" ht="54.75" customHeight="1">
      <c r="A42" s="182"/>
      <c r="B42" s="197"/>
      <c r="C42" s="104"/>
      <c r="D42" s="30" t="s">
        <v>18</v>
      </c>
      <c r="E42" s="20">
        <f>SUM(E38+E39+E40+E41)</f>
        <v>0</v>
      </c>
      <c r="F42" s="20">
        <f>SUM(F38+F39+F40+F41)</f>
        <v>0</v>
      </c>
      <c r="G42" s="31" t="e">
        <f t="shared" si="1"/>
        <v>#DIV/0!</v>
      </c>
      <c r="H42" s="107"/>
      <c r="I42" s="102"/>
      <c r="J42" s="102"/>
      <c r="K42" s="102"/>
      <c r="L42" s="111"/>
      <c r="M42" s="114"/>
      <c r="N42" s="117"/>
    </row>
    <row r="43" spans="1:19" s="2" customFormat="1" ht="20.25" customHeight="1">
      <c r="A43" s="182"/>
      <c r="B43" s="197" t="s">
        <v>65</v>
      </c>
      <c r="C43" s="97" t="s">
        <v>76</v>
      </c>
      <c r="D43" s="14" t="s">
        <v>14</v>
      </c>
      <c r="E43" s="28">
        <v>0</v>
      </c>
      <c r="F43" s="14" t="s">
        <v>20</v>
      </c>
      <c r="G43" s="16" t="e">
        <f t="shared" si="1"/>
        <v>#DIV/0!</v>
      </c>
      <c r="H43" s="105" t="s">
        <v>77</v>
      </c>
      <c r="I43" s="100" t="s">
        <v>33</v>
      </c>
      <c r="J43" s="100">
        <v>100</v>
      </c>
      <c r="K43" s="100">
        <v>100</v>
      </c>
      <c r="L43" s="110">
        <v>0.03</v>
      </c>
      <c r="M43" s="113">
        <f>K43*100/J43</f>
        <v>100</v>
      </c>
      <c r="N43" s="115"/>
      <c r="O43" s="3"/>
      <c r="P43" s="3"/>
      <c r="Q43" s="3"/>
      <c r="R43" s="3"/>
      <c r="S43" s="3"/>
    </row>
    <row r="44" spans="1:82" s="2" customFormat="1" ht="20.25" customHeight="1">
      <c r="A44" s="182"/>
      <c r="B44" s="197"/>
      <c r="C44" s="104"/>
      <c r="D44" s="14" t="s">
        <v>15</v>
      </c>
      <c r="E44" s="29">
        <v>0</v>
      </c>
      <c r="F44" s="29">
        <v>0</v>
      </c>
      <c r="G44" s="16" t="e">
        <f t="shared" si="1"/>
        <v>#DIV/0!</v>
      </c>
      <c r="H44" s="106"/>
      <c r="I44" s="101"/>
      <c r="J44" s="101"/>
      <c r="K44" s="101"/>
      <c r="L44" s="110"/>
      <c r="M44" s="113"/>
      <c r="N44" s="11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14" ht="21.75" customHeight="1">
      <c r="A45" s="4"/>
      <c r="B45" s="197"/>
      <c r="C45" s="104"/>
      <c r="D45" s="14" t="s">
        <v>16</v>
      </c>
      <c r="E45" s="29">
        <v>0</v>
      </c>
      <c r="F45" s="29">
        <v>0</v>
      </c>
      <c r="G45" s="16" t="e">
        <f t="shared" si="1"/>
        <v>#DIV/0!</v>
      </c>
      <c r="H45" s="106"/>
      <c r="I45" s="101"/>
      <c r="J45" s="101"/>
      <c r="K45" s="101"/>
      <c r="L45" s="110"/>
      <c r="M45" s="113"/>
      <c r="N45" s="116"/>
    </row>
    <row r="46" spans="1:14" ht="23.25" customHeight="1">
      <c r="A46" s="4"/>
      <c r="B46" s="197"/>
      <c r="C46" s="104"/>
      <c r="D46" s="14" t="s">
        <v>17</v>
      </c>
      <c r="E46" s="29">
        <v>0</v>
      </c>
      <c r="F46" s="29">
        <v>0</v>
      </c>
      <c r="G46" s="16" t="e">
        <f t="shared" si="1"/>
        <v>#DIV/0!</v>
      </c>
      <c r="H46" s="106"/>
      <c r="I46" s="101"/>
      <c r="J46" s="101"/>
      <c r="K46" s="101"/>
      <c r="L46" s="110"/>
      <c r="M46" s="113"/>
      <c r="N46" s="116"/>
    </row>
    <row r="47" spans="1:14" ht="60" customHeight="1">
      <c r="A47" s="4"/>
      <c r="B47" s="197"/>
      <c r="C47" s="104"/>
      <c r="D47" s="36" t="s">
        <v>18</v>
      </c>
      <c r="E47" s="20">
        <f>SUM(E43+E44+E45+E46)</f>
        <v>0</v>
      </c>
      <c r="F47" s="20">
        <f>SUM(F43+F44+F45+F46)</f>
        <v>0</v>
      </c>
      <c r="G47" s="31" t="e">
        <f t="shared" si="1"/>
        <v>#DIV/0!</v>
      </c>
      <c r="H47" s="107"/>
      <c r="I47" s="102"/>
      <c r="J47" s="102"/>
      <c r="K47" s="102"/>
      <c r="L47" s="111"/>
      <c r="M47" s="114"/>
      <c r="N47" s="117"/>
    </row>
    <row r="48" spans="1:14" ht="21.75" customHeight="1">
      <c r="A48" s="4"/>
      <c r="B48" s="197" t="s">
        <v>66</v>
      </c>
      <c r="C48" s="97" t="s">
        <v>78</v>
      </c>
      <c r="D48" s="14" t="s">
        <v>14</v>
      </c>
      <c r="E48" s="28">
        <v>0</v>
      </c>
      <c r="F48" s="14" t="s">
        <v>20</v>
      </c>
      <c r="G48" s="16" t="e">
        <f t="shared" si="1"/>
        <v>#DIV/0!</v>
      </c>
      <c r="H48" s="105" t="s">
        <v>79</v>
      </c>
      <c r="I48" s="100" t="s">
        <v>34</v>
      </c>
      <c r="J48" s="100" t="s">
        <v>80</v>
      </c>
      <c r="K48" s="100" t="s">
        <v>80</v>
      </c>
      <c r="L48" s="110">
        <v>0.03</v>
      </c>
      <c r="M48" s="113">
        <f>K48*100/J48</f>
        <v>100</v>
      </c>
      <c r="N48" s="115"/>
    </row>
    <row r="49" spans="1:14" ht="12.75" customHeight="1">
      <c r="A49" s="4"/>
      <c r="B49" s="197"/>
      <c r="C49" s="104"/>
      <c r="D49" s="14" t="s">
        <v>15</v>
      </c>
      <c r="E49" s="29">
        <v>0</v>
      </c>
      <c r="F49" s="29">
        <v>0</v>
      </c>
      <c r="G49" s="16" t="e">
        <f t="shared" si="1"/>
        <v>#DIV/0!</v>
      </c>
      <c r="H49" s="106"/>
      <c r="I49" s="101"/>
      <c r="J49" s="101"/>
      <c r="K49" s="101"/>
      <c r="L49" s="110"/>
      <c r="M49" s="113"/>
      <c r="N49" s="116"/>
    </row>
    <row r="50" spans="1:14" ht="15.75">
      <c r="A50" s="4"/>
      <c r="B50" s="197"/>
      <c r="C50" s="104"/>
      <c r="D50" s="14" t="s">
        <v>16</v>
      </c>
      <c r="E50" s="29">
        <v>0</v>
      </c>
      <c r="F50" s="29">
        <v>0</v>
      </c>
      <c r="G50" s="16" t="e">
        <f t="shared" si="1"/>
        <v>#DIV/0!</v>
      </c>
      <c r="H50" s="106"/>
      <c r="I50" s="101"/>
      <c r="J50" s="101"/>
      <c r="K50" s="101"/>
      <c r="L50" s="110"/>
      <c r="M50" s="113"/>
      <c r="N50" s="116"/>
    </row>
    <row r="51" spans="2:14" ht="15.75">
      <c r="B51" s="197"/>
      <c r="C51" s="104"/>
      <c r="D51" s="14" t="s">
        <v>17</v>
      </c>
      <c r="E51" s="29">
        <v>0</v>
      </c>
      <c r="F51" s="29">
        <v>0</v>
      </c>
      <c r="G51" s="16" t="e">
        <f t="shared" si="1"/>
        <v>#DIV/0!</v>
      </c>
      <c r="H51" s="106"/>
      <c r="I51" s="101"/>
      <c r="J51" s="101"/>
      <c r="K51" s="101"/>
      <c r="L51" s="110"/>
      <c r="M51" s="113"/>
      <c r="N51" s="116"/>
    </row>
    <row r="52" spans="2:14" ht="78" customHeight="1">
      <c r="B52" s="197"/>
      <c r="C52" s="104"/>
      <c r="D52" s="36" t="s">
        <v>18</v>
      </c>
      <c r="E52" s="20">
        <f>SUM(E48+E49+E50+E51)</f>
        <v>0</v>
      </c>
      <c r="F52" s="20">
        <f>SUM(F48+F49+F50+F51)</f>
        <v>0</v>
      </c>
      <c r="G52" s="31" t="e">
        <f t="shared" si="1"/>
        <v>#DIV/0!</v>
      </c>
      <c r="H52" s="107"/>
      <c r="I52" s="102"/>
      <c r="J52" s="102"/>
      <c r="K52" s="102"/>
      <c r="L52" s="111"/>
      <c r="M52" s="114"/>
      <c r="N52" s="117"/>
    </row>
    <row r="53" spans="2:14" ht="15.75">
      <c r="B53" s="98" t="s">
        <v>59</v>
      </c>
      <c r="C53" s="97" t="s">
        <v>81</v>
      </c>
      <c r="D53" s="14" t="s">
        <v>14</v>
      </c>
      <c r="E53" s="28">
        <v>0</v>
      </c>
      <c r="F53" s="14" t="s">
        <v>20</v>
      </c>
      <c r="G53" s="88" t="e">
        <f aca="true" t="shared" si="2" ref="G53:G89">F53*100/E53</f>
        <v>#DIV/0!</v>
      </c>
      <c r="H53" s="105" t="s">
        <v>35</v>
      </c>
      <c r="I53" s="100" t="s">
        <v>33</v>
      </c>
      <c r="J53" s="100" t="s">
        <v>37</v>
      </c>
      <c r="K53" s="100">
        <v>100</v>
      </c>
      <c r="L53" s="110">
        <v>0.02</v>
      </c>
      <c r="M53" s="113">
        <f>K53*100/J53</f>
        <v>100</v>
      </c>
      <c r="N53" s="115"/>
    </row>
    <row r="54" spans="2:14" ht="15.75">
      <c r="B54" s="99"/>
      <c r="C54" s="104"/>
      <c r="D54" s="14" t="s">
        <v>15</v>
      </c>
      <c r="E54" s="29">
        <v>2408.5</v>
      </c>
      <c r="F54" s="29">
        <v>2304.1</v>
      </c>
      <c r="G54" s="88">
        <f t="shared" si="2"/>
        <v>95.66535187876272</v>
      </c>
      <c r="H54" s="106"/>
      <c r="I54" s="101"/>
      <c r="J54" s="101"/>
      <c r="K54" s="101"/>
      <c r="L54" s="110"/>
      <c r="M54" s="113"/>
      <c r="N54" s="116"/>
    </row>
    <row r="55" spans="2:14" ht="15.75">
      <c r="B55" s="99"/>
      <c r="C55" s="104"/>
      <c r="D55" s="14" t="s">
        <v>16</v>
      </c>
      <c r="E55" s="29">
        <v>74.6</v>
      </c>
      <c r="F55" s="29">
        <v>71.3</v>
      </c>
      <c r="G55" s="88">
        <f t="shared" si="2"/>
        <v>95.57640750670242</v>
      </c>
      <c r="H55" s="106"/>
      <c r="I55" s="101"/>
      <c r="J55" s="101"/>
      <c r="K55" s="101"/>
      <c r="L55" s="110"/>
      <c r="M55" s="113"/>
      <c r="N55" s="116"/>
    </row>
    <row r="56" spans="2:14" ht="15.75">
      <c r="B56" s="99"/>
      <c r="C56" s="104"/>
      <c r="D56" s="14" t="s">
        <v>17</v>
      </c>
      <c r="E56" s="29">
        <v>0</v>
      </c>
      <c r="F56" s="29">
        <v>0</v>
      </c>
      <c r="G56" s="88" t="e">
        <f t="shared" si="2"/>
        <v>#DIV/0!</v>
      </c>
      <c r="H56" s="106"/>
      <c r="I56" s="101"/>
      <c r="J56" s="101"/>
      <c r="K56" s="101"/>
      <c r="L56" s="110"/>
      <c r="M56" s="113"/>
      <c r="N56" s="116"/>
    </row>
    <row r="57" spans="2:14" ht="126.75" customHeight="1">
      <c r="B57" s="103"/>
      <c r="C57" s="104"/>
      <c r="D57" s="36" t="s">
        <v>18</v>
      </c>
      <c r="E57" s="20">
        <f>SUM(E53+E54+E55+E56)</f>
        <v>2483.1</v>
      </c>
      <c r="F57" s="20">
        <f>SUM(F53+F54+F55+F56)</f>
        <v>2375.4</v>
      </c>
      <c r="G57" s="89">
        <f t="shared" si="2"/>
        <v>95.66267971487254</v>
      </c>
      <c r="H57" s="107"/>
      <c r="I57" s="102"/>
      <c r="J57" s="102"/>
      <c r="K57" s="102"/>
      <c r="L57" s="111"/>
      <c r="M57" s="114"/>
      <c r="N57" s="117"/>
    </row>
    <row r="58" spans="2:14" ht="30" customHeight="1">
      <c r="B58" s="53" t="s">
        <v>50</v>
      </c>
      <c r="C58" s="97" t="s">
        <v>56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35"/>
    </row>
    <row r="59" spans="2:14" ht="30.75" customHeight="1">
      <c r="B59" s="53" t="s">
        <v>51</v>
      </c>
      <c r="C59" s="97" t="s">
        <v>82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35"/>
    </row>
    <row r="60" spans="2:14" ht="15.75">
      <c r="B60" s="98" t="s">
        <v>57</v>
      </c>
      <c r="C60" s="97" t="s">
        <v>83</v>
      </c>
      <c r="D60" s="14" t="s">
        <v>14</v>
      </c>
      <c r="E60" s="28">
        <v>0</v>
      </c>
      <c r="F60" s="14" t="s">
        <v>20</v>
      </c>
      <c r="G60" s="88" t="e">
        <f t="shared" si="2"/>
        <v>#DIV/0!</v>
      </c>
      <c r="H60" s="105" t="s">
        <v>84</v>
      </c>
      <c r="I60" s="100" t="s">
        <v>33</v>
      </c>
      <c r="J60" s="100" t="s">
        <v>37</v>
      </c>
      <c r="K60" s="100">
        <v>100</v>
      </c>
      <c r="L60" s="110">
        <v>0.04</v>
      </c>
      <c r="M60" s="112">
        <f>K60*100/J60</f>
        <v>100</v>
      </c>
      <c r="N60" s="115"/>
    </row>
    <row r="61" spans="2:14" ht="15.75">
      <c r="B61" s="99"/>
      <c r="C61" s="104"/>
      <c r="D61" s="14" t="s">
        <v>15</v>
      </c>
      <c r="E61" s="29">
        <v>0</v>
      </c>
      <c r="F61" s="29">
        <v>0</v>
      </c>
      <c r="G61" s="88" t="e">
        <f t="shared" si="2"/>
        <v>#DIV/0!</v>
      </c>
      <c r="H61" s="106"/>
      <c r="I61" s="101"/>
      <c r="J61" s="101"/>
      <c r="K61" s="101"/>
      <c r="L61" s="110"/>
      <c r="M61" s="113"/>
      <c r="N61" s="116"/>
    </row>
    <row r="62" spans="2:14" ht="15.75">
      <c r="B62" s="99"/>
      <c r="C62" s="104"/>
      <c r="D62" s="14" t="s">
        <v>16</v>
      </c>
      <c r="E62" s="29">
        <v>0</v>
      </c>
      <c r="F62" s="29">
        <v>0</v>
      </c>
      <c r="G62" s="88" t="e">
        <f t="shared" si="2"/>
        <v>#DIV/0!</v>
      </c>
      <c r="H62" s="106"/>
      <c r="I62" s="101"/>
      <c r="J62" s="101"/>
      <c r="K62" s="101"/>
      <c r="L62" s="110"/>
      <c r="M62" s="113"/>
      <c r="N62" s="116"/>
    </row>
    <row r="63" spans="2:14" ht="15.75">
      <c r="B63" s="99"/>
      <c r="C63" s="104"/>
      <c r="D63" s="14" t="s">
        <v>17</v>
      </c>
      <c r="E63" s="29">
        <v>0</v>
      </c>
      <c r="F63" s="29">
        <v>0</v>
      </c>
      <c r="G63" s="88" t="e">
        <f t="shared" si="2"/>
        <v>#DIV/0!</v>
      </c>
      <c r="H63" s="106"/>
      <c r="I63" s="101"/>
      <c r="J63" s="101"/>
      <c r="K63" s="101"/>
      <c r="L63" s="110"/>
      <c r="M63" s="113"/>
      <c r="N63" s="116"/>
    </row>
    <row r="64" spans="2:14" ht="49.5" customHeight="1">
      <c r="B64" s="103"/>
      <c r="C64" s="104"/>
      <c r="D64" s="36" t="s">
        <v>18</v>
      </c>
      <c r="E64" s="20">
        <f>SUM(E60+E61+E62+E63)</f>
        <v>0</v>
      </c>
      <c r="F64" s="20">
        <f>SUM(F60+F61+F62+F63)</f>
        <v>0</v>
      </c>
      <c r="G64" s="89" t="e">
        <f t="shared" si="2"/>
        <v>#DIV/0!</v>
      </c>
      <c r="H64" s="107"/>
      <c r="I64" s="102"/>
      <c r="J64" s="102"/>
      <c r="K64" s="102"/>
      <c r="L64" s="111"/>
      <c r="M64" s="114"/>
      <c r="N64" s="117"/>
    </row>
    <row r="65" spans="2:14" ht="26.25" customHeight="1">
      <c r="B65" s="98" t="s">
        <v>61</v>
      </c>
      <c r="C65" s="198" t="s">
        <v>85</v>
      </c>
      <c r="D65" s="14" t="s">
        <v>14</v>
      </c>
      <c r="E65" s="28">
        <v>0</v>
      </c>
      <c r="F65" s="14" t="s">
        <v>20</v>
      </c>
      <c r="G65" s="88" t="e">
        <f>F65*100/E65</f>
        <v>#DIV/0!</v>
      </c>
      <c r="H65" s="198" t="s">
        <v>86</v>
      </c>
      <c r="I65" s="100" t="s">
        <v>36</v>
      </c>
      <c r="J65" s="100">
        <v>300</v>
      </c>
      <c r="K65" s="100" t="s">
        <v>87</v>
      </c>
      <c r="L65" s="110">
        <v>0.03</v>
      </c>
      <c r="M65" s="112">
        <f>K65*100/J65</f>
        <v>59.333333333333336</v>
      </c>
      <c r="N65" s="124"/>
    </row>
    <row r="66" spans="2:14" ht="26.25" customHeight="1">
      <c r="B66" s="99"/>
      <c r="C66" s="199"/>
      <c r="D66" s="14" t="s">
        <v>15</v>
      </c>
      <c r="E66" s="29">
        <v>0</v>
      </c>
      <c r="F66" s="29">
        <v>0</v>
      </c>
      <c r="G66" s="88" t="e">
        <f>F66*100/E66</f>
        <v>#DIV/0!</v>
      </c>
      <c r="H66" s="199"/>
      <c r="I66" s="101"/>
      <c r="J66" s="101"/>
      <c r="K66" s="101"/>
      <c r="L66" s="110"/>
      <c r="M66" s="113"/>
      <c r="N66" s="124"/>
    </row>
    <row r="67" spans="2:14" ht="26.25" customHeight="1">
      <c r="B67" s="99"/>
      <c r="C67" s="199"/>
      <c r="D67" s="14" t="s">
        <v>16</v>
      </c>
      <c r="E67" s="29">
        <v>0</v>
      </c>
      <c r="F67" s="29">
        <v>0</v>
      </c>
      <c r="G67" s="88" t="e">
        <f>F67*100/E67</f>
        <v>#DIV/0!</v>
      </c>
      <c r="H67" s="199"/>
      <c r="I67" s="101"/>
      <c r="J67" s="101"/>
      <c r="K67" s="101"/>
      <c r="L67" s="110"/>
      <c r="M67" s="113"/>
      <c r="N67" s="124"/>
    </row>
    <row r="68" spans="2:14" ht="26.25" customHeight="1">
      <c r="B68" s="99"/>
      <c r="C68" s="199"/>
      <c r="D68" s="14" t="s">
        <v>17</v>
      </c>
      <c r="E68" s="29">
        <v>0</v>
      </c>
      <c r="F68" s="29">
        <v>0</v>
      </c>
      <c r="G68" s="88" t="e">
        <f>F68*100/E68</f>
        <v>#DIV/0!</v>
      </c>
      <c r="H68" s="199"/>
      <c r="I68" s="101"/>
      <c r="J68" s="101"/>
      <c r="K68" s="101"/>
      <c r="L68" s="110"/>
      <c r="M68" s="113"/>
      <c r="N68" s="124"/>
    </row>
    <row r="69" spans="2:14" ht="26.25" customHeight="1">
      <c r="B69" s="99"/>
      <c r="C69" s="200"/>
      <c r="D69" s="36" t="s">
        <v>18</v>
      </c>
      <c r="E69" s="20">
        <f>SUM(E65+E66+E67+E68)</f>
        <v>0</v>
      </c>
      <c r="F69" s="20">
        <f>SUM(F65+F66+F67+F68)</f>
        <v>0</v>
      </c>
      <c r="G69" s="89" t="e">
        <f>F69*100/E69</f>
        <v>#DIV/0!</v>
      </c>
      <c r="H69" s="200"/>
      <c r="I69" s="102"/>
      <c r="J69" s="102"/>
      <c r="K69" s="102"/>
      <c r="L69" s="111"/>
      <c r="M69" s="114"/>
      <c r="N69" s="124"/>
    </row>
    <row r="70" spans="2:14" ht="15.75">
      <c r="B70" s="98" t="s">
        <v>89</v>
      </c>
      <c r="C70" s="97" t="s">
        <v>88</v>
      </c>
      <c r="D70" s="14" t="s">
        <v>14</v>
      </c>
      <c r="E70" s="28">
        <v>0</v>
      </c>
      <c r="F70" s="14" t="s">
        <v>20</v>
      </c>
      <c r="G70" s="88" t="e">
        <f t="shared" si="2"/>
        <v>#DIV/0!</v>
      </c>
      <c r="H70" s="105" t="s">
        <v>90</v>
      </c>
      <c r="I70" s="100" t="s">
        <v>34</v>
      </c>
      <c r="J70" s="100" t="s">
        <v>91</v>
      </c>
      <c r="K70" s="100" t="s">
        <v>91</v>
      </c>
      <c r="L70" s="110">
        <v>0.03</v>
      </c>
      <c r="M70" s="112">
        <f>K70*100/J70</f>
        <v>100</v>
      </c>
      <c r="N70" s="115"/>
    </row>
    <row r="71" spans="2:14" ht="15.75">
      <c r="B71" s="99"/>
      <c r="C71" s="104"/>
      <c r="D71" s="14" t="s">
        <v>15</v>
      </c>
      <c r="E71" s="29">
        <v>0</v>
      </c>
      <c r="F71" s="29">
        <v>0</v>
      </c>
      <c r="G71" s="88" t="e">
        <f t="shared" si="2"/>
        <v>#DIV/0!</v>
      </c>
      <c r="H71" s="106"/>
      <c r="I71" s="101"/>
      <c r="J71" s="101"/>
      <c r="K71" s="101"/>
      <c r="L71" s="110"/>
      <c r="M71" s="113"/>
      <c r="N71" s="116"/>
    </row>
    <row r="72" spans="2:14" ht="15.75">
      <c r="B72" s="99"/>
      <c r="C72" s="104"/>
      <c r="D72" s="14" t="s">
        <v>16</v>
      </c>
      <c r="E72" s="29">
        <v>300</v>
      </c>
      <c r="F72" s="29">
        <v>298.5</v>
      </c>
      <c r="G72" s="88">
        <f t="shared" si="2"/>
        <v>99.5</v>
      </c>
      <c r="H72" s="106"/>
      <c r="I72" s="101"/>
      <c r="J72" s="101"/>
      <c r="K72" s="101"/>
      <c r="L72" s="110"/>
      <c r="M72" s="113"/>
      <c r="N72" s="116"/>
    </row>
    <row r="73" spans="2:14" ht="15.75">
      <c r="B73" s="99"/>
      <c r="C73" s="104"/>
      <c r="D73" s="14" t="s">
        <v>17</v>
      </c>
      <c r="E73" s="29">
        <v>0</v>
      </c>
      <c r="F73" s="29">
        <v>0</v>
      </c>
      <c r="G73" s="88" t="e">
        <f t="shared" si="2"/>
        <v>#DIV/0!</v>
      </c>
      <c r="H73" s="106"/>
      <c r="I73" s="101"/>
      <c r="J73" s="101"/>
      <c r="K73" s="101"/>
      <c r="L73" s="110"/>
      <c r="M73" s="113"/>
      <c r="N73" s="116"/>
    </row>
    <row r="74" spans="2:14" ht="84" customHeight="1">
      <c r="B74" s="103"/>
      <c r="C74" s="104"/>
      <c r="D74" s="36" t="s">
        <v>18</v>
      </c>
      <c r="E74" s="20">
        <f>SUM(E70+E71+E72+E73)</f>
        <v>300</v>
      </c>
      <c r="F74" s="20">
        <f>SUM(F70+F71+F72+F73)</f>
        <v>298.5</v>
      </c>
      <c r="G74" s="89">
        <f t="shared" si="2"/>
        <v>99.5</v>
      </c>
      <c r="H74" s="107"/>
      <c r="I74" s="102"/>
      <c r="J74" s="102"/>
      <c r="K74" s="102"/>
      <c r="L74" s="111"/>
      <c r="M74" s="114"/>
      <c r="N74" s="117"/>
    </row>
    <row r="75" spans="2:14" ht="15.75" customHeight="1">
      <c r="B75" s="98" t="s">
        <v>93</v>
      </c>
      <c r="C75" s="97" t="s">
        <v>92</v>
      </c>
      <c r="D75" s="14" t="s">
        <v>14</v>
      </c>
      <c r="E75" s="28">
        <v>0</v>
      </c>
      <c r="F75" s="14" t="s">
        <v>20</v>
      </c>
      <c r="G75" s="88" t="e">
        <f t="shared" si="2"/>
        <v>#DIV/0!</v>
      </c>
      <c r="H75" s="105" t="s">
        <v>94</v>
      </c>
      <c r="I75" s="100" t="s">
        <v>33</v>
      </c>
      <c r="J75" s="100">
        <v>100</v>
      </c>
      <c r="K75" s="100">
        <v>100</v>
      </c>
      <c r="L75" s="110">
        <v>0.03</v>
      </c>
      <c r="M75" s="112">
        <f>K75*100/J75</f>
        <v>100</v>
      </c>
      <c r="N75" s="115"/>
    </row>
    <row r="76" spans="2:14" ht="15.75">
      <c r="B76" s="99"/>
      <c r="C76" s="104"/>
      <c r="D76" s="14" t="s">
        <v>15</v>
      </c>
      <c r="E76" s="29">
        <v>0</v>
      </c>
      <c r="F76" s="29">
        <v>0</v>
      </c>
      <c r="G76" s="88" t="e">
        <f t="shared" si="2"/>
        <v>#DIV/0!</v>
      </c>
      <c r="H76" s="106"/>
      <c r="I76" s="101"/>
      <c r="J76" s="101"/>
      <c r="K76" s="101"/>
      <c r="L76" s="110"/>
      <c r="M76" s="113"/>
      <c r="N76" s="116"/>
    </row>
    <row r="77" spans="2:14" ht="15.75">
      <c r="B77" s="99"/>
      <c r="C77" s="104"/>
      <c r="D77" s="14" t="s">
        <v>16</v>
      </c>
      <c r="E77" s="29">
        <v>180</v>
      </c>
      <c r="F77" s="29">
        <v>180</v>
      </c>
      <c r="G77" s="88">
        <f t="shared" si="2"/>
        <v>100</v>
      </c>
      <c r="H77" s="106"/>
      <c r="I77" s="101"/>
      <c r="J77" s="101"/>
      <c r="K77" s="101"/>
      <c r="L77" s="110"/>
      <c r="M77" s="113"/>
      <c r="N77" s="116"/>
    </row>
    <row r="78" spans="2:14" ht="15.75">
      <c r="B78" s="99"/>
      <c r="C78" s="104"/>
      <c r="D78" s="14" t="s">
        <v>17</v>
      </c>
      <c r="E78" s="29">
        <v>0</v>
      </c>
      <c r="F78" s="29">
        <v>0</v>
      </c>
      <c r="G78" s="88" t="e">
        <f t="shared" si="2"/>
        <v>#DIV/0!</v>
      </c>
      <c r="H78" s="106"/>
      <c r="I78" s="101"/>
      <c r="J78" s="101"/>
      <c r="K78" s="101"/>
      <c r="L78" s="110"/>
      <c r="M78" s="113"/>
      <c r="N78" s="116"/>
    </row>
    <row r="79" spans="2:14" ht="147" customHeight="1">
      <c r="B79" s="103"/>
      <c r="C79" s="104"/>
      <c r="D79" s="36" t="s">
        <v>18</v>
      </c>
      <c r="E79" s="20">
        <f>SUM(E75+E76+E77+E78)</f>
        <v>180</v>
      </c>
      <c r="F79" s="20">
        <f>SUM(F75+F76+F77+F78)</f>
        <v>180</v>
      </c>
      <c r="G79" s="89">
        <f t="shared" si="2"/>
        <v>100</v>
      </c>
      <c r="H79" s="107"/>
      <c r="I79" s="102"/>
      <c r="J79" s="102"/>
      <c r="K79" s="102"/>
      <c r="L79" s="111"/>
      <c r="M79" s="114"/>
      <c r="N79" s="117"/>
    </row>
    <row r="80" spans="2:14" ht="15.75">
      <c r="B80" s="98" t="s">
        <v>96</v>
      </c>
      <c r="C80" s="97" t="s">
        <v>95</v>
      </c>
      <c r="D80" s="14" t="s">
        <v>14</v>
      </c>
      <c r="E80" s="28">
        <v>0</v>
      </c>
      <c r="F80" s="14" t="s">
        <v>20</v>
      </c>
      <c r="G80" s="88" t="e">
        <f t="shared" si="2"/>
        <v>#DIV/0!</v>
      </c>
      <c r="H80" s="105" t="s">
        <v>97</v>
      </c>
      <c r="I80" s="100" t="s">
        <v>34</v>
      </c>
      <c r="J80" s="100" t="s">
        <v>98</v>
      </c>
      <c r="K80" s="100" t="s">
        <v>98</v>
      </c>
      <c r="L80" s="110">
        <v>0.03</v>
      </c>
      <c r="M80" s="112">
        <f>K80*100/J80</f>
        <v>100</v>
      </c>
      <c r="N80" s="115"/>
    </row>
    <row r="81" spans="2:14" ht="15.75">
      <c r="B81" s="99"/>
      <c r="C81" s="104"/>
      <c r="D81" s="14" t="s">
        <v>15</v>
      </c>
      <c r="E81" s="29">
        <v>0</v>
      </c>
      <c r="F81" s="29">
        <v>0</v>
      </c>
      <c r="G81" s="88" t="e">
        <f t="shared" si="2"/>
        <v>#DIV/0!</v>
      </c>
      <c r="H81" s="106"/>
      <c r="I81" s="101"/>
      <c r="J81" s="101"/>
      <c r="K81" s="101"/>
      <c r="L81" s="110"/>
      <c r="M81" s="113"/>
      <c r="N81" s="116"/>
    </row>
    <row r="82" spans="2:14" ht="15.75">
      <c r="B82" s="99"/>
      <c r="C82" s="104"/>
      <c r="D82" s="14" t="s">
        <v>16</v>
      </c>
      <c r="E82" s="29">
        <v>0</v>
      </c>
      <c r="F82" s="29">
        <v>0</v>
      </c>
      <c r="G82" s="88" t="e">
        <f t="shared" si="2"/>
        <v>#DIV/0!</v>
      </c>
      <c r="H82" s="106"/>
      <c r="I82" s="101"/>
      <c r="J82" s="101"/>
      <c r="K82" s="101"/>
      <c r="L82" s="110"/>
      <c r="M82" s="113"/>
      <c r="N82" s="116"/>
    </row>
    <row r="83" spans="2:14" ht="15.75">
      <c r="B83" s="99"/>
      <c r="C83" s="104"/>
      <c r="D83" s="14" t="s">
        <v>17</v>
      </c>
      <c r="E83" s="29">
        <v>0</v>
      </c>
      <c r="F83" s="29">
        <v>0</v>
      </c>
      <c r="G83" s="88" t="e">
        <f t="shared" si="2"/>
        <v>#DIV/0!</v>
      </c>
      <c r="H83" s="106"/>
      <c r="I83" s="101"/>
      <c r="J83" s="101"/>
      <c r="K83" s="101"/>
      <c r="L83" s="110"/>
      <c r="M83" s="113"/>
      <c r="N83" s="116"/>
    </row>
    <row r="84" spans="2:14" ht="18" customHeight="1">
      <c r="B84" s="103"/>
      <c r="C84" s="104"/>
      <c r="D84" s="36" t="s">
        <v>18</v>
      </c>
      <c r="E84" s="20">
        <f>SUM(E80+E81+E82+E83)</f>
        <v>0</v>
      </c>
      <c r="F84" s="20">
        <f>SUM(F80+F81+F82+F83)</f>
        <v>0</v>
      </c>
      <c r="G84" s="89" t="e">
        <f t="shared" si="2"/>
        <v>#DIV/0!</v>
      </c>
      <c r="H84" s="107"/>
      <c r="I84" s="102"/>
      <c r="J84" s="102"/>
      <c r="K84" s="102"/>
      <c r="L84" s="111"/>
      <c r="M84" s="114"/>
      <c r="N84" s="117"/>
    </row>
    <row r="85" spans="2:14" ht="15.75">
      <c r="B85" s="98" t="s">
        <v>100</v>
      </c>
      <c r="C85" s="97" t="s">
        <v>99</v>
      </c>
      <c r="D85" s="14" t="s">
        <v>14</v>
      </c>
      <c r="E85" s="28">
        <v>0</v>
      </c>
      <c r="F85" s="14" t="s">
        <v>20</v>
      </c>
      <c r="G85" s="88" t="e">
        <f t="shared" si="2"/>
        <v>#DIV/0!</v>
      </c>
      <c r="H85" s="105" t="s">
        <v>101</v>
      </c>
      <c r="I85" s="100" t="s">
        <v>34</v>
      </c>
      <c r="J85" s="100" t="s">
        <v>102</v>
      </c>
      <c r="K85" s="100" t="s">
        <v>102</v>
      </c>
      <c r="L85" s="110">
        <v>0.03</v>
      </c>
      <c r="M85" s="112">
        <f>K85*100/J85</f>
        <v>100</v>
      </c>
      <c r="N85" s="115"/>
    </row>
    <row r="86" spans="2:14" ht="15.75">
      <c r="B86" s="99"/>
      <c r="C86" s="104"/>
      <c r="D86" s="14" t="s">
        <v>15</v>
      </c>
      <c r="E86" s="29">
        <v>0</v>
      </c>
      <c r="F86" s="29">
        <v>0</v>
      </c>
      <c r="G86" s="88" t="e">
        <f t="shared" si="2"/>
        <v>#DIV/0!</v>
      </c>
      <c r="H86" s="106"/>
      <c r="I86" s="101"/>
      <c r="J86" s="101"/>
      <c r="K86" s="101"/>
      <c r="L86" s="110"/>
      <c r="M86" s="113"/>
      <c r="N86" s="116"/>
    </row>
    <row r="87" spans="2:14" ht="15.75">
      <c r="B87" s="99"/>
      <c r="C87" s="104"/>
      <c r="D87" s="14" t="s">
        <v>16</v>
      </c>
      <c r="E87" s="29">
        <v>0</v>
      </c>
      <c r="F87" s="29">
        <v>0</v>
      </c>
      <c r="G87" s="88" t="e">
        <f t="shared" si="2"/>
        <v>#DIV/0!</v>
      </c>
      <c r="H87" s="106"/>
      <c r="I87" s="101"/>
      <c r="J87" s="101"/>
      <c r="K87" s="101"/>
      <c r="L87" s="110"/>
      <c r="M87" s="113"/>
      <c r="N87" s="116"/>
    </row>
    <row r="88" spans="2:14" ht="15.75">
      <c r="B88" s="99"/>
      <c r="C88" s="104"/>
      <c r="D88" s="14" t="s">
        <v>17</v>
      </c>
      <c r="E88" s="29">
        <v>0</v>
      </c>
      <c r="F88" s="29">
        <v>0</v>
      </c>
      <c r="G88" s="88" t="e">
        <f t="shared" si="2"/>
        <v>#DIV/0!</v>
      </c>
      <c r="H88" s="106"/>
      <c r="I88" s="101"/>
      <c r="J88" s="101"/>
      <c r="K88" s="101"/>
      <c r="L88" s="110"/>
      <c r="M88" s="113"/>
      <c r="N88" s="116"/>
    </row>
    <row r="89" spans="2:14" ht="81" customHeight="1">
      <c r="B89" s="103"/>
      <c r="C89" s="104"/>
      <c r="D89" s="36" t="s">
        <v>18</v>
      </c>
      <c r="E89" s="20">
        <f>SUM(E85+E86+E87+E88)</f>
        <v>0</v>
      </c>
      <c r="F89" s="20">
        <f>SUM(F85+F86+F87+F88)</f>
        <v>0</v>
      </c>
      <c r="G89" s="89" t="e">
        <f t="shared" si="2"/>
        <v>#DIV/0!</v>
      </c>
      <c r="H89" s="107"/>
      <c r="I89" s="102"/>
      <c r="J89" s="102"/>
      <c r="K89" s="102"/>
      <c r="L89" s="111"/>
      <c r="M89" s="114"/>
      <c r="N89" s="117"/>
    </row>
    <row r="90" spans="2:14" ht="25.5" customHeight="1">
      <c r="B90" s="52" t="s">
        <v>27</v>
      </c>
      <c r="C90" s="97" t="s">
        <v>58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47"/>
    </row>
    <row r="91" spans="2:14" ht="18" customHeight="1">
      <c r="B91" s="53" t="s">
        <v>60</v>
      </c>
      <c r="C91" s="97" t="s">
        <v>103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35"/>
    </row>
    <row r="92" spans="2:14" ht="15.75">
      <c r="B92" s="98" t="s">
        <v>62</v>
      </c>
      <c r="C92" s="97" t="s">
        <v>104</v>
      </c>
      <c r="D92" s="14" t="s">
        <v>14</v>
      </c>
      <c r="E92" s="28">
        <v>0</v>
      </c>
      <c r="F92" s="14" t="s">
        <v>20</v>
      </c>
      <c r="G92" s="88" t="e">
        <f aca="true" t="shared" si="3" ref="G92:G100">F92*100/E92</f>
        <v>#DIV/0!</v>
      </c>
      <c r="H92" s="105" t="s">
        <v>105</v>
      </c>
      <c r="I92" s="100" t="s">
        <v>33</v>
      </c>
      <c r="J92" s="100">
        <v>100</v>
      </c>
      <c r="K92" s="100">
        <v>100</v>
      </c>
      <c r="L92" s="110">
        <v>0.04</v>
      </c>
      <c r="M92" s="112">
        <f>K92*100/J92</f>
        <v>100</v>
      </c>
      <c r="N92" s="115"/>
    </row>
    <row r="93" spans="2:14" ht="15.75">
      <c r="B93" s="99"/>
      <c r="C93" s="104"/>
      <c r="D93" s="14" t="s">
        <v>15</v>
      </c>
      <c r="E93" s="29">
        <v>0</v>
      </c>
      <c r="F93" s="29">
        <v>0</v>
      </c>
      <c r="G93" s="88" t="e">
        <f t="shared" si="3"/>
        <v>#DIV/0!</v>
      </c>
      <c r="H93" s="106"/>
      <c r="I93" s="101"/>
      <c r="J93" s="101"/>
      <c r="K93" s="101"/>
      <c r="L93" s="110"/>
      <c r="M93" s="113"/>
      <c r="N93" s="116"/>
    </row>
    <row r="94" spans="2:14" ht="15.75">
      <c r="B94" s="99"/>
      <c r="C94" s="104"/>
      <c r="D94" s="14" t="s">
        <v>16</v>
      </c>
      <c r="E94" s="29">
        <v>37780.6</v>
      </c>
      <c r="F94" s="29">
        <v>37621.5</v>
      </c>
      <c r="G94" s="88">
        <f t="shared" si="3"/>
        <v>99.57888440098887</v>
      </c>
      <c r="H94" s="106"/>
      <c r="I94" s="101"/>
      <c r="J94" s="101"/>
      <c r="K94" s="101"/>
      <c r="L94" s="110"/>
      <c r="M94" s="113"/>
      <c r="N94" s="116"/>
    </row>
    <row r="95" spans="2:14" ht="15.75">
      <c r="B95" s="99"/>
      <c r="C95" s="104"/>
      <c r="D95" s="14" t="s">
        <v>17</v>
      </c>
      <c r="E95" s="29">
        <v>0</v>
      </c>
      <c r="F95" s="29">
        <v>0</v>
      </c>
      <c r="G95" s="88" t="e">
        <f t="shared" si="3"/>
        <v>#DIV/0!</v>
      </c>
      <c r="H95" s="106"/>
      <c r="I95" s="101"/>
      <c r="J95" s="101"/>
      <c r="K95" s="101"/>
      <c r="L95" s="110"/>
      <c r="M95" s="113"/>
      <c r="N95" s="116"/>
    </row>
    <row r="96" spans="2:14" ht="129.75" customHeight="1">
      <c r="B96" s="103"/>
      <c r="C96" s="104"/>
      <c r="D96" s="36" t="s">
        <v>18</v>
      </c>
      <c r="E96" s="20">
        <f>SUM(E92+E93+E94+E95)</f>
        <v>37780.6</v>
      </c>
      <c r="F96" s="20">
        <f>SUM(F92+F93+F94+F95)</f>
        <v>37621.5</v>
      </c>
      <c r="G96" s="89">
        <f t="shared" si="3"/>
        <v>99.57888440098887</v>
      </c>
      <c r="H96" s="107"/>
      <c r="I96" s="102"/>
      <c r="J96" s="102"/>
      <c r="K96" s="102"/>
      <c r="L96" s="111"/>
      <c r="M96" s="114"/>
      <c r="N96" s="117"/>
    </row>
    <row r="97" spans="2:14" ht="15.75" customHeight="1">
      <c r="B97" s="144"/>
      <c r="C97" s="97"/>
      <c r="D97" s="14" t="s">
        <v>14</v>
      </c>
      <c r="E97" s="28">
        <f>E85+E80+E75+E70+E65+E53+E48+E43+E38+E28+E92+E60+E33</f>
        <v>0</v>
      </c>
      <c r="F97" s="28">
        <f>F85+F80+F75+F70+F65+F53+F48+F43+F38+F28+F92+F60+F33</f>
        <v>0</v>
      </c>
      <c r="G97" s="88" t="e">
        <f t="shared" si="3"/>
        <v>#DIV/0!</v>
      </c>
      <c r="H97" s="105"/>
      <c r="I97" s="100"/>
      <c r="J97" s="100"/>
      <c r="K97" s="100"/>
      <c r="L97" s="110"/>
      <c r="M97" s="112"/>
      <c r="N97" s="115"/>
    </row>
    <row r="98" spans="2:14" ht="15.75">
      <c r="B98" s="145"/>
      <c r="C98" s="104"/>
      <c r="D98" s="14" t="s">
        <v>15</v>
      </c>
      <c r="E98" s="28">
        <f>E86+E81+E76+E71+E66++E54+E49+E44+E39+E29+E34+E61+E93</f>
        <v>2408.5</v>
      </c>
      <c r="F98" s="28">
        <f>F86+F81+F76+F71+F66++F54+F49+F44+F39+F29+F34+F61+F93</f>
        <v>2304.1</v>
      </c>
      <c r="G98" s="88">
        <f t="shared" si="3"/>
        <v>95.66535187876272</v>
      </c>
      <c r="H98" s="106"/>
      <c r="I98" s="101"/>
      <c r="J98" s="101"/>
      <c r="K98" s="101"/>
      <c r="L98" s="110"/>
      <c r="M98" s="113"/>
      <c r="N98" s="116"/>
    </row>
    <row r="99" spans="2:14" ht="15.75">
      <c r="B99" s="145"/>
      <c r="C99" s="104"/>
      <c r="D99" s="14" t="s">
        <v>16</v>
      </c>
      <c r="E99" s="28">
        <f>E87+E82+E77+E72+E67++E55+E50+E45+E40+E30+E35+E62+E94</f>
        <v>38335.2</v>
      </c>
      <c r="F99" s="28">
        <f>F87+F82+F77+F72+F67++F55+F50+F45+F40+F30+F35+F62+F94</f>
        <v>38171.3</v>
      </c>
      <c r="G99" s="88">
        <f t="shared" si="3"/>
        <v>99.572455602162</v>
      </c>
      <c r="H99" s="106"/>
      <c r="I99" s="101"/>
      <c r="J99" s="101"/>
      <c r="K99" s="101"/>
      <c r="L99" s="110"/>
      <c r="M99" s="113"/>
      <c r="N99" s="116"/>
    </row>
    <row r="100" spans="2:14" ht="15.75">
      <c r="B100" s="145"/>
      <c r="C100" s="104"/>
      <c r="D100" s="14" t="s">
        <v>17</v>
      </c>
      <c r="E100" s="28">
        <f>E88+E83+E78+E73+E68+E56+E51+E46+E41+E31+E95+E63+E36</f>
        <v>0</v>
      </c>
      <c r="F100" s="28">
        <f>F88+F83+F78+F73+F68+F56+F51+F46+F41+F31+F95+F63+F36</f>
        <v>0</v>
      </c>
      <c r="G100" s="88" t="e">
        <f t="shared" si="3"/>
        <v>#DIV/0!</v>
      </c>
      <c r="H100" s="106"/>
      <c r="I100" s="101"/>
      <c r="J100" s="101"/>
      <c r="K100" s="101"/>
      <c r="L100" s="110"/>
      <c r="M100" s="113"/>
      <c r="N100" s="116"/>
    </row>
    <row r="101" spans="2:14" ht="69" customHeight="1">
      <c r="B101" s="146"/>
      <c r="C101" s="104"/>
      <c r="D101" s="36" t="s">
        <v>18</v>
      </c>
      <c r="E101" s="20">
        <f>SUM(E97+E98+E99+E100)</f>
        <v>40743.7</v>
      </c>
      <c r="F101" s="20">
        <f>SUM(F97+F98+F99+F100)</f>
        <v>40475.4</v>
      </c>
      <c r="G101" s="90">
        <f>F101*100/E101</f>
        <v>99.34149328607859</v>
      </c>
      <c r="H101" s="107"/>
      <c r="I101" s="102"/>
      <c r="J101" s="102"/>
      <c r="K101" s="102"/>
      <c r="L101" s="111"/>
      <c r="M101" s="114"/>
      <c r="N101" s="117"/>
    </row>
    <row r="102" spans="2:14" ht="22.5" customHeight="1">
      <c r="B102" s="50"/>
      <c r="C102" s="40"/>
      <c r="D102" s="94" t="s">
        <v>23</v>
      </c>
      <c r="E102" s="95"/>
      <c r="F102" s="95"/>
      <c r="G102" s="96"/>
      <c r="H102" s="38"/>
      <c r="I102" s="24"/>
      <c r="J102" s="24"/>
      <c r="K102" s="24"/>
      <c r="L102" s="87">
        <f>L28+L38+L43+L48+L53+L33+L92+L60+L65+L70+L75+L80+L85</f>
        <v>0.40000000000000013</v>
      </c>
      <c r="M102" s="17">
        <f>(M28+M38+M43+M48+M33+M80+M92+M60+M65+M70+M75+M85+M53)/13</f>
        <v>96.87179487179489</v>
      </c>
      <c r="N102" s="86">
        <f>F101/E101*M102</f>
        <v>96.23388759866795</v>
      </c>
    </row>
    <row r="103" spans="2:14" ht="27.75" customHeight="1">
      <c r="B103" s="34"/>
      <c r="C103" s="167" t="s">
        <v>30</v>
      </c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</row>
    <row r="104" spans="2:14" ht="27.75" customHeight="1">
      <c r="B104" s="54" t="s">
        <v>13</v>
      </c>
      <c r="C104" s="97" t="s">
        <v>106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49"/>
    </row>
    <row r="105" spans="2:14" ht="27.75" customHeight="1">
      <c r="B105" s="54" t="s">
        <v>45</v>
      </c>
      <c r="C105" s="97" t="s">
        <v>107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49"/>
    </row>
    <row r="106" spans="2:14" ht="15.75">
      <c r="B106" s="93" t="s">
        <v>46</v>
      </c>
      <c r="C106" s="97" t="s">
        <v>31</v>
      </c>
      <c r="D106" s="14" t="s">
        <v>14</v>
      </c>
      <c r="E106" s="28">
        <v>0</v>
      </c>
      <c r="F106" s="14" t="s">
        <v>20</v>
      </c>
      <c r="G106" s="16" t="e">
        <f aca="true" t="shared" si="4" ref="G106:G130">F106*100/E106</f>
        <v>#DIV/0!</v>
      </c>
      <c r="H106" s="105" t="s">
        <v>109</v>
      </c>
      <c r="I106" s="100" t="s">
        <v>34</v>
      </c>
      <c r="J106" s="100" t="s">
        <v>68</v>
      </c>
      <c r="K106" s="100" t="s">
        <v>68</v>
      </c>
      <c r="L106" s="110">
        <v>0</v>
      </c>
      <c r="M106" s="141" t="s">
        <v>67</v>
      </c>
      <c r="N106" s="132"/>
    </row>
    <row r="107" spans="2:14" ht="15.75">
      <c r="B107" s="93"/>
      <c r="C107" s="104"/>
      <c r="D107" s="14" t="s">
        <v>15</v>
      </c>
      <c r="E107" s="29">
        <v>0</v>
      </c>
      <c r="F107" s="29">
        <v>0</v>
      </c>
      <c r="G107" s="16" t="e">
        <f t="shared" si="4"/>
        <v>#DIV/0!</v>
      </c>
      <c r="H107" s="106"/>
      <c r="I107" s="101"/>
      <c r="J107" s="101"/>
      <c r="K107" s="101"/>
      <c r="L107" s="110"/>
      <c r="M107" s="142"/>
      <c r="N107" s="133"/>
    </row>
    <row r="108" spans="2:14" ht="15.75">
      <c r="B108" s="93"/>
      <c r="C108" s="104"/>
      <c r="D108" s="14" t="s">
        <v>16</v>
      </c>
      <c r="E108" s="29">
        <v>0</v>
      </c>
      <c r="F108" s="29">
        <v>0</v>
      </c>
      <c r="G108" s="16" t="e">
        <f t="shared" si="4"/>
        <v>#DIV/0!</v>
      </c>
      <c r="H108" s="106"/>
      <c r="I108" s="101"/>
      <c r="J108" s="101"/>
      <c r="K108" s="101"/>
      <c r="L108" s="110"/>
      <c r="M108" s="142"/>
      <c r="N108" s="133"/>
    </row>
    <row r="109" spans="2:14" ht="15.75">
      <c r="B109" s="93"/>
      <c r="C109" s="104"/>
      <c r="D109" s="14" t="s">
        <v>17</v>
      </c>
      <c r="E109" s="29">
        <v>0</v>
      </c>
      <c r="F109" s="29">
        <v>0</v>
      </c>
      <c r="G109" s="16" t="e">
        <f t="shared" si="4"/>
        <v>#DIV/0!</v>
      </c>
      <c r="H109" s="106"/>
      <c r="I109" s="101"/>
      <c r="J109" s="101"/>
      <c r="K109" s="101"/>
      <c r="L109" s="110"/>
      <c r="M109" s="142"/>
      <c r="N109" s="133"/>
    </row>
    <row r="110" spans="2:14" ht="36" customHeight="1">
      <c r="B110" s="93"/>
      <c r="C110" s="104"/>
      <c r="D110" s="36" t="s">
        <v>18</v>
      </c>
      <c r="E110" s="20">
        <f>SUM(E106+E107+E108+E109)</f>
        <v>0</v>
      </c>
      <c r="F110" s="20">
        <f>SUM(F106+F107+F108+F109)</f>
        <v>0</v>
      </c>
      <c r="G110" s="89" t="e">
        <f t="shared" si="4"/>
        <v>#DIV/0!</v>
      </c>
      <c r="H110" s="107"/>
      <c r="I110" s="102"/>
      <c r="J110" s="102"/>
      <c r="K110" s="102"/>
      <c r="L110" s="111"/>
      <c r="M110" s="143"/>
      <c r="N110" s="134"/>
    </row>
    <row r="111" spans="2:14" ht="15.75" customHeight="1">
      <c r="B111" s="93" t="s">
        <v>63</v>
      </c>
      <c r="C111" s="97" t="s">
        <v>108</v>
      </c>
      <c r="D111" s="14" t="s">
        <v>14</v>
      </c>
      <c r="E111" s="28">
        <v>0</v>
      </c>
      <c r="F111" s="14" t="s">
        <v>20</v>
      </c>
      <c r="G111" s="88" t="e">
        <f t="shared" si="4"/>
        <v>#DIV/0!</v>
      </c>
      <c r="H111" s="105" t="s">
        <v>39</v>
      </c>
      <c r="I111" s="100" t="s">
        <v>33</v>
      </c>
      <c r="J111" s="100">
        <v>100</v>
      </c>
      <c r="K111" s="100">
        <v>100</v>
      </c>
      <c r="L111" s="110">
        <v>0.1</v>
      </c>
      <c r="M111" s="112">
        <f>K111*100/J111</f>
        <v>100</v>
      </c>
      <c r="N111" s="115"/>
    </row>
    <row r="112" spans="2:14" ht="15.75">
      <c r="B112" s="93"/>
      <c r="C112" s="104"/>
      <c r="D112" s="14" t="s">
        <v>15</v>
      </c>
      <c r="E112" s="29">
        <v>0</v>
      </c>
      <c r="F112" s="29">
        <v>0</v>
      </c>
      <c r="G112" s="88" t="e">
        <f t="shared" si="4"/>
        <v>#DIV/0!</v>
      </c>
      <c r="H112" s="106"/>
      <c r="I112" s="101"/>
      <c r="J112" s="101"/>
      <c r="K112" s="101"/>
      <c r="L112" s="110"/>
      <c r="M112" s="113"/>
      <c r="N112" s="116"/>
    </row>
    <row r="113" spans="2:14" ht="15.75">
      <c r="B113" s="93"/>
      <c r="C113" s="104"/>
      <c r="D113" s="14" t="s">
        <v>16</v>
      </c>
      <c r="E113" s="29">
        <v>0</v>
      </c>
      <c r="F113" s="29">
        <v>0</v>
      </c>
      <c r="G113" s="88" t="e">
        <f t="shared" si="4"/>
        <v>#DIV/0!</v>
      </c>
      <c r="H113" s="106"/>
      <c r="I113" s="101"/>
      <c r="J113" s="101"/>
      <c r="K113" s="101"/>
      <c r="L113" s="110"/>
      <c r="M113" s="113"/>
      <c r="N113" s="116"/>
    </row>
    <row r="114" spans="2:14" ht="15.75">
      <c r="B114" s="93"/>
      <c r="C114" s="104"/>
      <c r="D114" s="14" t="s">
        <v>17</v>
      </c>
      <c r="E114" s="29">
        <v>0</v>
      </c>
      <c r="F114" s="29">
        <v>0</v>
      </c>
      <c r="G114" s="88" t="e">
        <f t="shared" si="4"/>
        <v>#DIV/0!</v>
      </c>
      <c r="H114" s="106"/>
      <c r="I114" s="101"/>
      <c r="J114" s="101"/>
      <c r="K114" s="101"/>
      <c r="L114" s="110"/>
      <c r="M114" s="113"/>
      <c r="N114" s="116"/>
    </row>
    <row r="115" spans="2:14" ht="37.5" customHeight="1">
      <c r="B115" s="93"/>
      <c r="C115" s="104"/>
      <c r="D115" s="36" t="s">
        <v>18</v>
      </c>
      <c r="E115" s="20">
        <f>SUM(E111+E112+E113+E114)</f>
        <v>0</v>
      </c>
      <c r="F115" s="20">
        <f>SUM(F111+F112+F113+F114)</f>
        <v>0</v>
      </c>
      <c r="G115" s="89" t="e">
        <f t="shared" si="4"/>
        <v>#DIV/0!</v>
      </c>
      <c r="H115" s="107"/>
      <c r="I115" s="102"/>
      <c r="J115" s="102"/>
      <c r="K115" s="102"/>
      <c r="L115" s="111"/>
      <c r="M115" s="114"/>
      <c r="N115" s="117"/>
    </row>
    <row r="116" spans="2:14" ht="15.75">
      <c r="B116" s="93" t="s">
        <v>64</v>
      </c>
      <c r="C116" s="97" t="s">
        <v>110</v>
      </c>
      <c r="D116" s="14" t="s">
        <v>14</v>
      </c>
      <c r="E116" s="28">
        <v>0</v>
      </c>
      <c r="F116" s="14" t="s">
        <v>20</v>
      </c>
      <c r="G116" s="88" t="e">
        <f t="shared" si="4"/>
        <v>#DIV/0!</v>
      </c>
      <c r="H116" s="105" t="s">
        <v>111</v>
      </c>
      <c r="I116" s="100" t="s">
        <v>33</v>
      </c>
      <c r="J116" s="100">
        <v>100</v>
      </c>
      <c r="K116" s="100">
        <v>100</v>
      </c>
      <c r="L116" s="110">
        <v>0.1</v>
      </c>
      <c r="M116" s="112">
        <f>K116*100/J116</f>
        <v>100</v>
      </c>
      <c r="N116" s="115"/>
    </row>
    <row r="117" spans="2:14" ht="15.75">
      <c r="B117" s="93"/>
      <c r="C117" s="104"/>
      <c r="D117" s="14" t="s">
        <v>15</v>
      </c>
      <c r="E117" s="29">
        <v>0</v>
      </c>
      <c r="F117" s="29">
        <v>0</v>
      </c>
      <c r="G117" s="88" t="e">
        <f t="shared" si="4"/>
        <v>#DIV/0!</v>
      </c>
      <c r="H117" s="106"/>
      <c r="I117" s="101"/>
      <c r="J117" s="101"/>
      <c r="K117" s="101"/>
      <c r="L117" s="110"/>
      <c r="M117" s="113"/>
      <c r="N117" s="116"/>
    </row>
    <row r="118" spans="2:14" ht="15.75">
      <c r="B118" s="93"/>
      <c r="C118" s="104"/>
      <c r="D118" s="14" t="s">
        <v>16</v>
      </c>
      <c r="E118" s="29">
        <v>500</v>
      </c>
      <c r="F118" s="29">
        <v>496.8</v>
      </c>
      <c r="G118" s="88">
        <f t="shared" si="4"/>
        <v>99.36</v>
      </c>
      <c r="H118" s="106"/>
      <c r="I118" s="101"/>
      <c r="J118" s="101"/>
      <c r="K118" s="101"/>
      <c r="L118" s="110"/>
      <c r="M118" s="113"/>
      <c r="N118" s="116"/>
    </row>
    <row r="119" spans="2:14" ht="15.75">
      <c r="B119" s="93"/>
      <c r="C119" s="104"/>
      <c r="D119" s="14" t="s">
        <v>17</v>
      </c>
      <c r="E119" s="29">
        <v>0</v>
      </c>
      <c r="F119" s="29">
        <v>0</v>
      </c>
      <c r="G119" s="88" t="e">
        <f t="shared" si="4"/>
        <v>#DIV/0!</v>
      </c>
      <c r="H119" s="106"/>
      <c r="I119" s="101"/>
      <c r="J119" s="101"/>
      <c r="K119" s="101"/>
      <c r="L119" s="110"/>
      <c r="M119" s="113"/>
      <c r="N119" s="116"/>
    </row>
    <row r="120" spans="2:14" ht="85.5" customHeight="1">
      <c r="B120" s="93"/>
      <c r="C120" s="104"/>
      <c r="D120" s="36" t="s">
        <v>18</v>
      </c>
      <c r="E120" s="20">
        <f>SUM(E116+E117+E118+E119)</f>
        <v>500</v>
      </c>
      <c r="F120" s="20">
        <f>SUM(F116+F117+F118+F119)</f>
        <v>496.8</v>
      </c>
      <c r="G120" s="89">
        <f t="shared" si="4"/>
        <v>99.36</v>
      </c>
      <c r="H120" s="107"/>
      <c r="I120" s="102"/>
      <c r="J120" s="102"/>
      <c r="K120" s="102"/>
      <c r="L120" s="111"/>
      <c r="M120" s="114"/>
      <c r="N120" s="117"/>
    </row>
    <row r="121" spans="2:14" ht="15.75">
      <c r="B121" s="93" t="s">
        <v>65</v>
      </c>
      <c r="C121" s="97" t="s">
        <v>112</v>
      </c>
      <c r="D121" s="14" t="s">
        <v>14</v>
      </c>
      <c r="E121" s="28">
        <v>0</v>
      </c>
      <c r="F121" s="14" t="s">
        <v>20</v>
      </c>
      <c r="G121" s="88" t="e">
        <f t="shared" si="4"/>
        <v>#DIV/0!</v>
      </c>
      <c r="H121" s="105" t="s">
        <v>113</v>
      </c>
      <c r="I121" s="100" t="s">
        <v>38</v>
      </c>
      <c r="J121" s="100" t="s">
        <v>27</v>
      </c>
      <c r="K121" s="100" t="s">
        <v>27</v>
      </c>
      <c r="L121" s="110">
        <v>0.1</v>
      </c>
      <c r="M121" s="112">
        <f>K121*100/J121</f>
        <v>100</v>
      </c>
      <c r="N121" s="115"/>
    </row>
    <row r="122" spans="2:14" ht="15.75">
      <c r="B122" s="93"/>
      <c r="C122" s="104"/>
      <c r="D122" s="14" t="s">
        <v>15</v>
      </c>
      <c r="E122" s="29">
        <v>0</v>
      </c>
      <c r="F122" s="29">
        <v>0</v>
      </c>
      <c r="G122" s="88" t="e">
        <f t="shared" si="4"/>
        <v>#DIV/0!</v>
      </c>
      <c r="H122" s="106"/>
      <c r="I122" s="101"/>
      <c r="J122" s="101"/>
      <c r="K122" s="101"/>
      <c r="L122" s="110"/>
      <c r="M122" s="113"/>
      <c r="N122" s="116"/>
    </row>
    <row r="123" spans="2:14" ht="15.75">
      <c r="B123" s="93"/>
      <c r="C123" s="104"/>
      <c r="D123" s="14" t="s">
        <v>16</v>
      </c>
      <c r="E123" s="29">
        <v>0</v>
      </c>
      <c r="F123" s="29">
        <v>0</v>
      </c>
      <c r="G123" s="88" t="e">
        <f t="shared" si="4"/>
        <v>#DIV/0!</v>
      </c>
      <c r="H123" s="106"/>
      <c r="I123" s="101"/>
      <c r="J123" s="101"/>
      <c r="K123" s="101"/>
      <c r="L123" s="110"/>
      <c r="M123" s="113"/>
      <c r="N123" s="116"/>
    </row>
    <row r="124" spans="2:14" ht="15.75">
      <c r="B124" s="93"/>
      <c r="C124" s="104"/>
      <c r="D124" s="14" t="s">
        <v>17</v>
      </c>
      <c r="E124" s="29">
        <v>0</v>
      </c>
      <c r="F124" s="29">
        <v>0</v>
      </c>
      <c r="G124" s="88" t="e">
        <f t="shared" si="4"/>
        <v>#DIV/0!</v>
      </c>
      <c r="H124" s="106"/>
      <c r="I124" s="101"/>
      <c r="J124" s="101"/>
      <c r="K124" s="101"/>
      <c r="L124" s="110"/>
      <c r="M124" s="113"/>
      <c r="N124" s="116"/>
    </row>
    <row r="125" spans="2:14" ht="103.5" customHeight="1">
      <c r="B125" s="93"/>
      <c r="C125" s="104"/>
      <c r="D125" s="36" t="s">
        <v>18</v>
      </c>
      <c r="E125" s="20">
        <f>SUM(E121+E122+E123+E124)</f>
        <v>0</v>
      </c>
      <c r="F125" s="20">
        <f>SUM(F121+F122+F123+F124)</f>
        <v>0</v>
      </c>
      <c r="G125" s="89" t="e">
        <f t="shared" si="4"/>
        <v>#DIV/0!</v>
      </c>
      <c r="H125" s="107"/>
      <c r="I125" s="102"/>
      <c r="J125" s="102"/>
      <c r="K125" s="102"/>
      <c r="L125" s="111"/>
      <c r="M125" s="114"/>
      <c r="N125" s="117"/>
    </row>
    <row r="126" spans="2:14" ht="15.75">
      <c r="B126" s="93"/>
      <c r="C126" s="97"/>
      <c r="D126" s="14" t="s">
        <v>14</v>
      </c>
      <c r="E126" s="28">
        <f aca="true" t="shared" si="5" ref="E126:F129">E106+E111+E116+E121</f>
        <v>0</v>
      </c>
      <c r="F126" s="28">
        <f t="shared" si="5"/>
        <v>0</v>
      </c>
      <c r="G126" s="88" t="e">
        <f t="shared" si="4"/>
        <v>#DIV/0!</v>
      </c>
      <c r="H126" s="105"/>
      <c r="I126" s="100"/>
      <c r="J126" s="100"/>
      <c r="K126" s="100"/>
      <c r="L126" s="110"/>
      <c r="M126" s="112"/>
      <c r="N126" s="115"/>
    </row>
    <row r="127" spans="2:14" ht="15.75">
      <c r="B127" s="93"/>
      <c r="C127" s="104"/>
      <c r="D127" s="14" t="s">
        <v>15</v>
      </c>
      <c r="E127" s="28">
        <f t="shared" si="5"/>
        <v>0</v>
      </c>
      <c r="F127" s="28">
        <f t="shared" si="5"/>
        <v>0</v>
      </c>
      <c r="G127" s="88" t="e">
        <f t="shared" si="4"/>
        <v>#DIV/0!</v>
      </c>
      <c r="H127" s="106"/>
      <c r="I127" s="101"/>
      <c r="J127" s="101"/>
      <c r="K127" s="101"/>
      <c r="L127" s="110"/>
      <c r="M127" s="113"/>
      <c r="N127" s="116"/>
    </row>
    <row r="128" spans="2:14" ht="15.75">
      <c r="B128" s="93"/>
      <c r="C128" s="104"/>
      <c r="D128" s="14" t="s">
        <v>16</v>
      </c>
      <c r="E128" s="28">
        <f t="shared" si="5"/>
        <v>500</v>
      </c>
      <c r="F128" s="28">
        <f t="shared" si="5"/>
        <v>496.8</v>
      </c>
      <c r="G128" s="88">
        <f t="shared" si="4"/>
        <v>99.36</v>
      </c>
      <c r="H128" s="106"/>
      <c r="I128" s="101"/>
      <c r="J128" s="101"/>
      <c r="K128" s="101"/>
      <c r="L128" s="110"/>
      <c r="M128" s="113"/>
      <c r="N128" s="116"/>
    </row>
    <row r="129" spans="2:14" ht="15.75">
      <c r="B129" s="93"/>
      <c r="C129" s="104"/>
      <c r="D129" s="14" t="s">
        <v>17</v>
      </c>
      <c r="E129" s="28">
        <f t="shared" si="5"/>
        <v>0</v>
      </c>
      <c r="F129" s="28">
        <f t="shared" si="5"/>
        <v>0</v>
      </c>
      <c r="G129" s="88" t="e">
        <f t="shared" si="4"/>
        <v>#DIV/0!</v>
      </c>
      <c r="H129" s="106"/>
      <c r="I129" s="101"/>
      <c r="J129" s="101"/>
      <c r="K129" s="101"/>
      <c r="L129" s="110"/>
      <c r="M129" s="113"/>
      <c r="N129" s="116"/>
    </row>
    <row r="130" spans="2:14" ht="32.25" customHeight="1">
      <c r="B130" s="93"/>
      <c r="C130" s="104"/>
      <c r="D130" s="36" t="s">
        <v>18</v>
      </c>
      <c r="E130" s="20">
        <f>SUM(E126+E127+E128+E129)</f>
        <v>500</v>
      </c>
      <c r="F130" s="20">
        <f>SUM(F126+F127+F128+F129)</f>
        <v>496.8</v>
      </c>
      <c r="G130" s="90">
        <f t="shared" si="4"/>
        <v>99.36</v>
      </c>
      <c r="H130" s="107"/>
      <c r="I130" s="102"/>
      <c r="J130" s="102"/>
      <c r="K130" s="102"/>
      <c r="L130" s="111"/>
      <c r="M130" s="114"/>
      <c r="N130" s="117"/>
    </row>
    <row r="131" spans="2:14" ht="18.75" customHeight="1">
      <c r="B131" s="50"/>
      <c r="C131" s="40"/>
      <c r="D131" s="94" t="s">
        <v>23</v>
      </c>
      <c r="E131" s="95"/>
      <c r="F131" s="95"/>
      <c r="G131" s="96"/>
      <c r="H131" s="38"/>
      <c r="I131" s="24"/>
      <c r="J131" s="24"/>
      <c r="K131" s="24"/>
      <c r="L131" s="18">
        <f>SUM(L106:L125)</f>
        <v>0.30000000000000004</v>
      </c>
      <c r="M131" s="17">
        <f>(M111+M116+M121)/3</f>
        <v>100</v>
      </c>
      <c r="N131" s="91">
        <f>F130/E130*M131</f>
        <v>99.36</v>
      </c>
    </row>
    <row r="132" spans="2:14" ht="31.5" customHeight="1">
      <c r="B132" s="34"/>
      <c r="C132" s="167" t="s">
        <v>32</v>
      </c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</row>
    <row r="133" spans="2:14" ht="31.5" customHeight="1">
      <c r="B133" s="53" t="s">
        <v>13</v>
      </c>
      <c r="C133" s="97" t="s">
        <v>114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49"/>
    </row>
    <row r="134" spans="2:14" ht="31.5" customHeight="1">
      <c r="B134" s="52" t="s">
        <v>45</v>
      </c>
      <c r="C134" s="97" t="s">
        <v>115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49"/>
    </row>
    <row r="135" spans="2:14" ht="15.75">
      <c r="B135" s="93" t="s">
        <v>46</v>
      </c>
      <c r="C135" s="97" t="s">
        <v>116</v>
      </c>
      <c r="D135" s="14" t="s">
        <v>14</v>
      </c>
      <c r="E135" s="28">
        <v>0</v>
      </c>
      <c r="F135" s="14" t="s">
        <v>20</v>
      </c>
      <c r="G135" s="88" t="e">
        <f aca="true" t="shared" si="6" ref="G135:G144">F135*100/E135</f>
        <v>#DIV/0!</v>
      </c>
      <c r="H135" s="105" t="s">
        <v>117</v>
      </c>
      <c r="I135" s="100" t="s">
        <v>34</v>
      </c>
      <c r="J135" s="100" t="s">
        <v>118</v>
      </c>
      <c r="K135" s="100" t="s">
        <v>119</v>
      </c>
      <c r="L135" s="142">
        <v>0.2</v>
      </c>
      <c r="M135" s="112">
        <f>K135*100/J135</f>
        <v>107.27272727272727</v>
      </c>
      <c r="N135" s="132"/>
    </row>
    <row r="136" spans="2:14" ht="15.75">
      <c r="B136" s="93"/>
      <c r="C136" s="104"/>
      <c r="D136" s="14" t="s">
        <v>15</v>
      </c>
      <c r="E136" s="29">
        <v>0</v>
      </c>
      <c r="F136" s="29">
        <v>0</v>
      </c>
      <c r="G136" s="88" t="e">
        <f t="shared" si="6"/>
        <v>#DIV/0!</v>
      </c>
      <c r="H136" s="106"/>
      <c r="I136" s="101"/>
      <c r="J136" s="101"/>
      <c r="K136" s="101"/>
      <c r="L136" s="142"/>
      <c r="M136" s="113"/>
      <c r="N136" s="133"/>
    </row>
    <row r="137" spans="2:14" ht="15.75">
      <c r="B137" s="93"/>
      <c r="C137" s="104"/>
      <c r="D137" s="14" t="s">
        <v>16</v>
      </c>
      <c r="E137" s="29">
        <v>16700</v>
      </c>
      <c r="F137" s="29">
        <v>15860.2</v>
      </c>
      <c r="G137" s="88">
        <f t="shared" si="6"/>
        <v>94.97125748502994</v>
      </c>
      <c r="H137" s="106"/>
      <c r="I137" s="101"/>
      <c r="J137" s="101"/>
      <c r="K137" s="101"/>
      <c r="L137" s="142"/>
      <c r="M137" s="113"/>
      <c r="N137" s="133"/>
    </row>
    <row r="138" spans="2:14" ht="15.75">
      <c r="B138" s="93"/>
      <c r="C138" s="104"/>
      <c r="D138" s="14" t="s">
        <v>17</v>
      </c>
      <c r="E138" s="29">
        <v>0</v>
      </c>
      <c r="F138" s="29">
        <v>0</v>
      </c>
      <c r="G138" s="88" t="e">
        <f t="shared" si="6"/>
        <v>#DIV/0!</v>
      </c>
      <c r="H138" s="106"/>
      <c r="I138" s="101"/>
      <c r="J138" s="101"/>
      <c r="K138" s="101"/>
      <c r="L138" s="142"/>
      <c r="M138" s="113"/>
      <c r="N138" s="133"/>
    </row>
    <row r="139" spans="2:14" ht="72" customHeight="1">
      <c r="B139" s="93"/>
      <c r="C139" s="104"/>
      <c r="D139" s="36" t="s">
        <v>18</v>
      </c>
      <c r="E139" s="20">
        <f>SUM(E135+E136+E137+E138)</f>
        <v>16700</v>
      </c>
      <c r="F139" s="20">
        <f>SUM(F135+F136+F137+F138)</f>
        <v>15860.2</v>
      </c>
      <c r="G139" s="89">
        <f t="shared" si="6"/>
        <v>94.97125748502994</v>
      </c>
      <c r="H139" s="107"/>
      <c r="I139" s="102"/>
      <c r="J139" s="102"/>
      <c r="K139" s="102"/>
      <c r="L139" s="143"/>
      <c r="M139" s="114"/>
      <c r="N139" s="134"/>
    </row>
    <row r="140" spans="2:14" ht="15.75">
      <c r="B140" s="144"/>
      <c r="C140" s="138" t="s">
        <v>22</v>
      </c>
      <c r="D140" s="14" t="s">
        <v>14</v>
      </c>
      <c r="E140" s="23">
        <f aca="true" t="shared" si="7" ref="E140:F143">E135</f>
        <v>0</v>
      </c>
      <c r="F140" s="23" t="str">
        <f t="shared" si="7"/>
        <v>0,0</v>
      </c>
      <c r="G140" s="88" t="e">
        <f t="shared" si="6"/>
        <v>#DIV/0!</v>
      </c>
      <c r="H140" s="105"/>
      <c r="I140" s="100"/>
      <c r="J140" s="100"/>
      <c r="K140" s="100"/>
      <c r="L140" s="110"/>
      <c r="M140" s="132"/>
      <c r="N140" s="132"/>
    </row>
    <row r="141" spans="2:14" ht="15.75">
      <c r="B141" s="145"/>
      <c r="C141" s="139"/>
      <c r="D141" s="14" t="s">
        <v>15</v>
      </c>
      <c r="E141" s="23">
        <f t="shared" si="7"/>
        <v>0</v>
      </c>
      <c r="F141" s="23">
        <f t="shared" si="7"/>
        <v>0</v>
      </c>
      <c r="G141" s="88" t="e">
        <f t="shared" si="6"/>
        <v>#DIV/0!</v>
      </c>
      <c r="H141" s="106"/>
      <c r="I141" s="101"/>
      <c r="J141" s="101"/>
      <c r="K141" s="101"/>
      <c r="L141" s="110"/>
      <c r="M141" s="133"/>
      <c r="N141" s="133"/>
    </row>
    <row r="142" spans="2:14" ht="15.75">
      <c r="B142" s="145"/>
      <c r="C142" s="139"/>
      <c r="D142" s="14" t="s">
        <v>16</v>
      </c>
      <c r="E142" s="23">
        <f t="shared" si="7"/>
        <v>16700</v>
      </c>
      <c r="F142" s="23">
        <f t="shared" si="7"/>
        <v>15860.2</v>
      </c>
      <c r="G142" s="88">
        <f t="shared" si="6"/>
        <v>94.97125748502994</v>
      </c>
      <c r="H142" s="106"/>
      <c r="I142" s="101"/>
      <c r="J142" s="101"/>
      <c r="K142" s="101"/>
      <c r="L142" s="110"/>
      <c r="M142" s="133"/>
      <c r="N142" s="133"/>
    </row>
    <row r="143" spans="2:14" ht="15.75">
      <c r="B143" s="145"/>
      <c r="C143" s="139"/>
      <c r="D143" s="14" t="s">
        <v>17</v>
      </c>
      <c r="E143" s="23">
        <f t="shared" si="7"/>
        <v>0</v>
      </c>
      <c r="F143" s="23">
        <f t="shared" si="7"/>
        <v>0</v>
      </c>
      <c r="G143" s="88" t="e">
        <f t="shared" si="6"/>
        <v>#DIV/0!</v>
      </c>
      <c r="H143" s="106"/>
      <c r="I143" s="101"/>
      <c r="J143" s="101"/>
      <c r="K143" s="101"/>
      <c r="L143" s="110"/>
      <c r="M143" s="133"/>
      <c r="N143" s="133"/>
    </row>
    <row r="144" spans="2:14" ht="15.75">
      <c r="B144" s="146"/>
      <c r="C144" s="140"/>
      <c r="D144" s="36" t="s">
        <v>18</v>
      </c>
      <c r="E144" s="20">
        <f>SUM(E140+E141+E142+E143)</f>
        <v>16700</v>
      </c>
      <c r="F144" s="20">
        <f>SUM(F140+F141+F142+F143)</f>
        <v>15860.2</v>
      </c>
      <c r="G144" s="90">
        <f t="shared" si="6"/>
        <v>94.97125748502994</v>
      </c>
      <c r="H144" s="107"/>
      <c r="I144" s="102"/>
      <c r="J144" s="102"/>
      <c r="K144" s="102"/>
      <c r="L144" s="111"/>
      <c r="M144" s="134"/>
      <c r="N144" s="134"/>
    </row>
    <row r="145" spans="2:14" ht="15.75">
      <c r="B145" s="44"/>
      <c r="C145" s="41"/>
      <c r="D145" s="94" t="s">
        <v>23</v>
      </c>
      <c r="E145" s="130"/>
      <c r="F145" s="130"/>
      <c r="G145" s="131"/>
      <c r="H145" s="37"/>
      <c r="I145" s="42"/>
      <c r="J145" s="42"/>
      <c r="K145" s="42"/>
      <c r="L145" s="82">
        <f>L135</f>
        <v>0.2</v>
      </c>
      <c r="M145" s="85">
        <f>M135</f>
        <v>107.27272727272727</v>
      </c>
      <c r="N145" s="83">
        <f>F144/E144*M145</f>
        <v>101.87825802939575</v>
      </c>
    </row>
    <row r="146" spans="2:14" ht="15.75">
      <c r="B146" s="135"/>
      <c r="C146" s="138" t="s">
        <v>54</v>
      </c>
      <c r="D146" s="14" t="s">
        <v>14</v>
      </c>
      <c r="E146" s="23">
        <f aca="true" t="shared" si="8" ref="E146:F149">E140+E126+E97+E20+E13</f>
        <v>0</v>
      </c>
      <c r="F146" s="23">
        <f t="shared" si="8"/>
        <v>0</v>
      </c>
      <c r="G146" s="88" t="e">
        <f>F146*100/E146</f>
        <v>#DIV/0!</v>
      </c>
      <c r="H146" s="105"/>
      <c r="I146" s="100"/>
      <c r="J146" s="100"/>
      <c r="K146" s="100"/>
      <c r="L146" s="127"/>
      <c r="M146" s="127"/>
      <c r="N146" s="127"/>
    </row>
    <row r="147" spans="2:14" ht="15.75">
      <c r="B147" s="136"/>
      <c r="C147" s="139"/>
      <c r="D147" s="14" t="s">
        <v>15</v>
      </c>
      <c r="E147" s="23">
        <f t="shared" si="8"/>
        <v>2408.5</v>
      </c>
      <c r="F147" s="23">
        <f t="shared" si="8"/>
        <v>2304.1</v>
      </c>
      <c r="G147" s="88">
        <f>F147*100/E147</f>
        <v>95.66535187876272</v>
      </c>
      <c r="H147" s="106"/>
      <c r="I147" s="101"/>
      <c r="J147" s="101"/>
      <c r="K147" s="101"/>
      <c r="L147" s="128"/>
      <c r="M147" s="128"/>
      <c r="N147" s="128"/>
    </row>
    <row r="148" spans="2:14" ht="15.75">
      <c r="B148" s="136"/>
      <c r="C148" s="139"/>
      <c r="D148" s="14" t="s">
        <v>16</v>
      </c>
      <c r="E148" s="23">
        <f t="shared" si="8"/>
        <v>58335.2</v>
      </c>
      <c r="F148" s="23">
        <f t="shared" si="8"/>
        <v>57328.3</v>
      </c>
      <c r="G148" s="88">
        <f>F148*100/E148</f>
        <v>98.27394094817538</v>
      </c>
      <c r="H148" s="106"/>
      <c r="I148" s="101"/>
      <c r="J148" s="101"/>
      <c r="K148" s="101"/>
      <c r="L148" s="128"/>
      <c r="M148" s="128"/>
      <c r="N148" s="128"/>
    </row>
    <row r="149" spans="2:14" ht="15.75">
      <c r="B149" s="136"/>
      <c r="C149" s="139"/>
      <c r="D149" s="14" t="s">
        <v>17</v>
      </c>
      <c r="E149" s="23">
        <f t="shared" si="8"/>
        <v>0</v>
      </c>
      <c r="F149" s="23">
        <f t="shared" si="8"/>
        <v>0</v>
      </c>
      <c r="G149" s="88" t="e">
        <f>F149*100/E149</f>
        <v>#DIV/0!</v>
      </c>
      <c r="H149" s="106"/>
      <c r="I149" s="101"/>
      <c r="J149" s="101"/>
      <c r="K149" s="101"/>
      <c r="L149" s="128"/>
      <c r="M149" s="128"/>
      <c r="N149" s="128"/>
    </row>
    <row r="150" spans="2:14" ht="15.75">
      <c r="B150" s="137"/>
      <c r="C150" s="140"/>
      <c r="D150" s="36" t="s">
        <v>18</v>
      </c>
      <c r="E150" s="20">
        <f>SUM(E146+E147+E148+E149)</f>
        <v>60743.7</v>
      </c>
      <c r="F150" s="20">
        <f>SUM(F146+F147+F148+F149)</f>
        <v>59632.4</v>
      </c>
      <c r="G150" s="89">
        <f>F150*100/E150</f>
        <v>98.17050986357434</v>
      </c>
      <c r="H150" s="107"/>
      <c r="I150" s="102"/>
      <c r="J150" s="102"/>
      <c r="K150" s="102"/>
      <c r="L150" s="129"/>
      <c r="M150" s="129"/>
      <c r="N150" s="129"/>
    </row>
    <row r="151" spans="2:14" ht="18.75">
      <c r="B151" s="39"/>
      <c r="C151" s="35"/>
      <c r="D151" s="125" t="s">
        <v>53</v>
      </c>
      <c r="E151" s="126"/>
      <c r="F151" s="126"/>
      <c r="G151" s="126"/>
      <c r="H151" s="35"/>
      <c r="I151" s="35"/>
      <c r="J151" s="35"/>
      <c r="K151" s="35"/>
      <c r="L151" s="203">
        <f>L28+L38+L43+L48+L53+L60+L65+L70+L75+L80+L85+L106+L111+L116+L121+L135+L92+L13+L20+L33</f>
        <v>1</v>
      </c>
      <c r="M151" s="204">
        <f>L28*M28+L38*M38+L43*M43+L48*M48+L53*M53+L60*M60+L65*M65+L70*M70+L75*M75+L85*M85+L111*M111+L116*M116+L121*M121+L135*M135+L92*M92+L33*M33+L13*M13+L80*M80</f>
        <v>100.23454545454545</v>
      </c>
      <c r="N151" s="84">
        <f>0.5*M151+0.5*(N102*L102+N131*L131+N145*L145+L13*N13)</f>
        <v>99.4558760499459</v>
      </c>
    </row>
    <row r="154" spans="2:14" ht="18.75">
      <c r="B154" s="202" t="s">
        <v>123</v>
      </c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</row>
    <row r="155" spans="2:14" ht="18.75">
      <c r="B155" s="202" t="s">
        <v>124</v>
      </c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1" t="s">
        <v>122</v>
      </c>
    </row>
    <row r="266" spans="1:14" ht="15">
      <c r="A266" s="4"/>
      <c r="B266" s="5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">
      <c r="A267" s="4"/>
      <c r="B267" s="5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">
      <c r="A268" s="4"/>
      <c r="B268" s="5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">
      <c r="A269" s="4"/>
      <c r="B269" s="5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5">
      <c r="A270" s="4"/>
      <c r="B270" s="5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5">
      <c r="A271" s="4"/>
      <c r="B271" s="5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5">
      <c r="A272" s="4"/>
      <c r="B272" s="5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">
      <c r="A273" s="4"/>
      <c r="B273" s="5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5">
      <c r="A274" s="4"/>
      <c r="B274" s="5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5">
      <c r="A275" s="4"/>
      <c r="B275" s="5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">
      <c r="A276" s="4"/>
      <c r="B276" s="5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">
      <c r="A277" s="4"/>
      <c r="B277" s="5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">
      <c r="A278" s="4"/>
      <c r="B278" s="5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5">
      <c r="A279" s="4"/>
      <c r="B279" s="5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5">
      <c r="A280" s="4"/>
      <c r="B280" s="5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.75">
      <c r="A281" s="4"/>
      <c r="B281" s="55"/>
      <c r="C281" s="156"/>
      <c r="D281" s="56"/>
      <c r="E281" s="57"/>
      <c r="F281" s="57"/>
      <c r="G281" s="58"/>
      <c r="H281" s="59"/>
      <c r="I281" s="60"/>
      <c r="J281" s="60"/>
      <c r="K281" s="60"/>
      <c r="L281" s="60"/>
      <c r="M281" s="60"/>
      <c r="N281" s="4"/>
    </row>
    <row r="282" spans="1:14" ht="18.75">
      <c r="A282" s="4"/>
      <c r="B282" s="55"/>
      <c r="C282" s="156"/>
      <c r="D282" s="56"/>
      <c r="E282" s="57"/>
      <c r="F282" s="57"/>
      <c r="G282" s="61"/>
      <c r="H282" s="59"/>
      <c r="I282" s="60"/>
      <c r="J282" s="60"/>
      <c r="K282" s="60"/>
      <c r="L282" s="60"/>
      <c r="M282" s="60"/>
      <c r="N282" s="4"/>
    </row>
    <row r="283" spans="1:14" ht="18.75">
      <c r="A283" s="4"/>
      <c r="B283" s="55"/>
      <c r="C283" s="156"/>
      <c r="D283" s="56"/>
      <c r="E283" s="57"/>
      <c r="F283" s="57"/>
      <c r="G283" s="61"/>
      <c r="H283" s="59"/>
      <c r="I283" s="60"/>
      <c r="J283" s="60"/>
      <c r="K283" s="60"/>
      <c r="L283" s="60"/>
      <c r="M283" s="60"/>
      <c r="N283" s="4"/>
    </row>
    <row r="284" spans="1:14" ht="18.75">
      <c r="A284" s="4"/>
      <c r="B284" s="55"/>
      <c r="C284" s="156"/>
      <c r="D284" s="56"/>
      <c r="E284" s="57"/>
      <c r="F284" s="57"/>
      <c r="G284" s="61"/>
      <c r="H284" s="59"/>
      <c r="I284" s="60"/>
      <c r="J284" s="60"/>
      <c r="K284" s="60"/>
      <c r="L284" s="60"/>
      <c r="M284" s="60"/>
      <c r="N284" s="4"/>
    </row>
    <row r="285" spans="1:14" ht="18.75">
      <c r="A285" s="4"/>
      <c r="B285" s="55"/>
      <c r="C285" s="156"/>
      <c r="D285" s="56"/>
      <c r="E285" s="57"/>
      <c r="F285" s="57"/>
      <c r="G285" s="61"/>
      <c r="H285" s="59"/>
      <c r="I285" s="60"/>
      <c r="J285" s="60"/>
      <c r="K285" s="60"/>
      <c r="L285" s="60"/>
      <c r="M285" s="60"/>
      <c r="N285" s="4"/>
    </row>
    <row r="286" spans="1:14" ht="15.75">
      <c r="A286" s="4"/>
      <c r="B286" s="55"/>
      <c r="C286" s="62"/>
      <c r="D286" s="63"/>
      <c r="E286" s="59"/>
      <c r="F286" s="59"/>
      <c r="G286" s="59"/>
      <c r="H286" s="59"/>
      <c r="I286" s="59"/>
      <c r="J286" s="64"/>
      <c r="K286" s="64"/>
      <c r="L286" s="65"/>
      <c r="M286" s="65"/>
      <c r="N286" s="4"/>
    </row>
    <row r="287" spans="1:14" ht="15">
      <c r="A287" s="4"/>
      <c r="B287" s="5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">
      <c r="A288" s="4"/>
      <c r="B288" s="5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">
      <c r="A289" s="4"/>
      <c r="B289" s="5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">
      <c r="A290" s="4"/>
      <c r="B290" s="5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">
      <c r="A291" s="4"/>
      <c r="B291" s="5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">
      <c r="A292" s="4"/>
      <c r="B292" s="5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">
      <c r="A293" s="4"/>
      <c r="B293" s="5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">
      <c r="A294" s="4"/>
      <c r="B294" s="5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5">
      <c r="A295" s="4"/>
      <c r="B295" s="5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5">
      <c r="A296" s="4"/>
      <c r="B296" s="5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.75">
      <c r="A297" s="4"/>
      <c r="B297" s="66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</row>
    <row r="298" spans="1:14" ht="15.75">
      <c r="A298" s="4"/>
      <c r="B298" s="67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68"/>
    </row>
    <row r="299" spans="1:14" ht="15.75">
      <c r="A299" s="4"/>
      <c r="B299" s="67"/>
      <c r="C299" s="159"/>
      <c r="D299" s="159"/>
      <c r="E299" s="160"/>
      <c r="F299" s="160"/>
      <c r="G299" s="160"/>
      <c r="H299" s="160"/>
      <c r="I299" s="160"/>
      <c r="J299" s="160"/>
      <c r="K299" s="160"/>
      <c r="L299" s="160"/>
      <c r="M299" s="160"/>
      <c r="N299" s="69"/>
    </row>
    <row r="300" spans="1:14" ht="15">
      <c r="A300" s="4"/>
      <c r="B300" s="161"/>
      <c r="C300" s="173"/>
      <c r="D300" s="174"/>
      <c r="E300" s="174"/>
      <c r="F300" s="174"/>
      <c r="G300" s="175"/>
      <c r="H300" s="169"/>
      <c r="I300" s="171"/>
      <c r="J300" s="172"/>
      <c r="K300" s="172"/>
      <c r="L300" s="158"/>
      <c r="M300" s="166"/>
      <c r="N300" s="170"/>
    </row>
    <row r="301" spans="1:14" ht="15">
      <c r="A301" s="4"/>
      <c r="B301" s="161"/>
      <c r="C301" s="173"/>
      <c r="D301" s="174"/>
      <c r="E301" s="174"/>
      <c r="F301" s="174"/>
      <c r="G301" s="175"/>
      <c r="H301" s="169"/>
      <c r="I301" s="171"/>
      <c r="J301" s="172"/>
      <c r="K301" s="172"/>
      <c r="L301" s="158"/>
      <c r="M301" s="166"/>
      <c r="N301" s="170"/>
    </row>
    <row r="302" spans="1:14" ht="15.75">
      <c r="A302" s="4"/>
      <c r="B302" s="161"/>
      <c r="C302" s="173"/>
      <c r="D302" s="63"/>
      <c r="E302" s="63"/>
      <c r="F302" s="63"/>
      <c r="G302" s="70"/>
      <c r="H302" s="169"/>
      <c r="I302" s="171"/>
      <c r="J302" s="172"/>
      <c r="K302" s="172"/>
      <c r="L302" s="158"/>
      <c r="M302" s="166"/>
      <c r="N302" s="170"/>
    </row>
    <row r="303" spans="1:14" ht="15.75">
      <c r="A303" s="4"/>
      <c r="B303" s="161"/>
      <c r="C303" s="173"/>
      <c r="D303" s="63"/>
      <c r="E303" s="63"/>
      <c r="F303" s="63"/>
      <c r="G303" s="70"/>
      <c r="H303" s="169"/>
      <c r="I303" s="171"/>
      <c r="J303" s="172"/>
      <c r="K303" s="172"/>
      <c r="L303" s="158"/>
      <c r="M303" s="166"/>
      <c r="N303" s="170"/>
    </row>
    <row r="304" spans="1:14" ht="15.75">
      <c r="A304" s="4"/>
      <c r="B304" s="161"/>
      <c r="C304" s="173"/>
      <c r="D304" s="63"/>
      <c r="E304" s="63"/>
      <c r="F304" s="63"/>
      <c r="G304" s="70"/>
      <c r="H304" s="169"/>
      <c r="I304" s="157"/>
      <c r="J304" s="157"/>
      <c r="K304" s="157"/>
      <c r="L304" s="158"/>
      <c r="M304" s="166"/>
      <c r="N304" s="162"/>
    </row>
    <row r="305" spans="1:14" ht="15.75">
      <c r="A305" s="4"/>
      <c r="B305" s="161"/>
      <c r="C305" s="173"/>
      <c r="D305" s="73"/>
      <c r="E305" s="74"/>
      <c r="F305" s="74"/>
      <c r="G305" s="75"/>
      <c r="H305" s="169"/>
      <c r="I305" s="157"/>
      <c r="J305" s="157"/>
      <c r="K305" s="157"/>
      <c r="L305" s="158"/>
      <c r="M305" s="166"/>
      <c r="N305" s="162"/>
    </row>
    <row r="306" spans="1:14" ht="15.75">
      <c r="A306" s="4"/>
      <c r="B306" s="161"/>
      <c r="C306" s="168"/>
      <c r="D306" s="63"/>
      <c r="E306" s="65"/>
      <c r="F306" s="63"/>
      <c r="G306" s="70"/>
      <c r="H306" s="169"/>
      <c r="I306" s="157"/>
      <c r="J306" s="157"/>
      <c r="K306" s="157"/>
      <c r="L306" s="158"/>
      <c r="M306" s="166"/>
      <c r="N306" s="162"/>
    </row>
    <row r="307" spans="1:14" ht="15.75">
      <c r="A307" s="4"/>
      <c r="B307" s="161"/>
      <c r="C307" s="168"/>
      <c r="D307" s="63"/>
      <c r="E307" s="76"/>
      <c r="F307" s="63"/>
      <c r="G307" s="70"/>
      <c r="H307" s="169"/>
      <c r="I307" s="157"/>
      <c r="J307" s="157"/>
      <c r="K307" s="157"/>
      <c r="L307" s="158"/>
      <c r="M307" s="166"/>
      <c r="N307" s="162"/>
    </row>
    <row r="308" spans="1:14" ht="15.75">
      <c r="A308" s="4"/>
      <c r="B308" s="161"/>
      <c r="C308" s="168"/>
      <c r="D308" s="63"/>
      <c r="E308" s="65"/>
      <c r="F308" s="63"/>
      <c r="G308" s="70"/>
      <c r="H308" s="169"/>
      <c r="I308" s="157"/>
      <c r="J308" s="157"/>
      <c r="K308" s="157"/>
      <c r="L308" s="158"/>
      <c r="M308" s="166"/>
      <c r="N308" s="162"/>
    </row>
    <row r="309" spans="1:14" ht="15.75">
      <c r="A309" s="4"/>
      <c r="B309" s="161"/>
      <c r="C309" s="168"/>
      <c r="D309" s="63"/>
      <c r="E309" s="65"/>
      <c r="F309" s="63"/>
      <c r="G309" s="70"/>
      <c r="H309" s="169"/>
      <c r="I309" s="157"/>
      <c r="J309" s="157"/>
      <c r="K309" s="157"/>
      <c r="L309" s="158"/>
      <c r="M309" s="166"/>
      <c r="N309" s="162"/>
    </row>
    <row r="310" spans="1:14" ht="15.75">
      <c r="A310" s="4"/>
      <c r="B310" s="161"/>
      <c r="C310" s="168"/>
      <c r="D310" s="73"/>
      <c r="E310" s="74"/>
      <c r="F310" s="74"/>
      <c r="G310" s="75"/>
      <c r="H310" s="169"/>
      <c r="I310" s="157"/>
      <c r="J310" s="157"/>
      <c r="K310" s="157"/>
      <c r="L310" s="158"/>
      <c r="M310" s="166"/>
      <c r="N310" s="162"/>
    </row>
    <row r="311" spans="1:14" ht="15.75">
      <c r="A311" s="4"/>
      <c r="B311" s="161"/>
      <c r="C311" s="164"/>
      <c r="D311" s="63"/>
      <c r="E311" s="77"/>
      <c r="F311" s="63"/>
      <c r="G311" s="70"/>
      <c r="H311" s="169"/>
      <c r="I311" s="157"/>
      <c r="J311" s="157"/>
      <c r="K311" s="157"/>
      <c r="L311" s="158"/>
      <c r="M311" s="166"/>
      <c r="N311" s="162"/>
    </row>
    <row r="312" spans="1:14" ht="15.75">
      <c r="A312" s="4"/>
      <c r="B312" s="163"/>
      <c r="C312" s="165"/>
      <c r="D312" s="63"/>
      <c r="E312" s="78"/>
      <c r="F312" s="78"/>
      <c r="G312" s="70"/>
      <c r="H312" s="59"/>
      <c r="I312" s="60"/>
      <c r="J312" s="78"/>
      <c r="K312" s="79"/>
      <c r="L312" s="71"/>
      <c r="M312" s="65"/>
      <c r="N312" s="72"/>
    </row>
    <row r="313" spans="1:14" ht="15.75">
      <c r="A313" s="4"/>
      <c r="B313" s="163"/>
      <c r="C313" s="165"/>
      <c r="D313" s="63"/>
      <c r="E313" s="78"/>
      <c r="F313" s="80"/>
      <c r="G313" s="70"/>
      <c r="H313" s="59"/>
      <c r="I313" s="60"/>
      <c r="J313" s="80"/>
      <c r="K313" s="60"/>
      <c r="L313" s="71"/>
      <c r="M313" s="65"/>
      <c r="N313" s="72"/>
    </row>
    <row r="314" spans="1:14" ht="15.75">
      <c r="A314" s="4"/>
      <c r="B314" s="163"/>
      <c r="C314" s="165"/>
      <c r="D314" s="63"/>
      <c r="E314" s="80"/>
      <c r="F314" s="80"/>
      <c r="G314" s="70"/>
      <c r="H314" s="59"/>
      <c r="I314" s="60"/>
      <c r="J314" s="80"/>
      <c r="K314" s="60"/>
      <c r="L314" s="71"/>
      <c r="M314" s="65"/>
      <c r="N314" s="81"/>
    </row>
    <row r="315" spans="1:14" ht="15.75">
      <c r="A315" s="4"/>
      <c r="B315" s="163"/>
      <c r="C315" s="165"/>
      <c r="D315" s="73"/>
      <c r="E315" s="75"/>
      <c r="F315" s="75"/>
      <c r="G315" s="75"/>
      <c r="H315" s="59"/>
      <c r="I315" s="60"/>
      <c r="J315" s="60"/>
      <c r="K315" s="60"/>
      <c r="L315" s="60"/>
      <c r="M315" s="60"/>
      <c r="N315" s="72"/>
    </row>
    <row r="316" spans="1:14" ht="18.75">
      <c r="A316" s="4"/>
      <c r="B316" s="155"/>
      <c r="C316" s="156"/>
      <c r="D316" s="56"/>
      <c r="E316" s="57"/>
      <c r="F316" s="57"/>
      <c r="G316" s="58"/>
      <c r="H316" s="59"/>
      <c r="I316" s="60"/>
      <c r="J316" s="60"/>
      <c r="K316" s="60"/>
      <c r="L316" s="60"/>
      <c r="M316" s="60"/>
      <c r="N316" s="72"/>
    </row>
    <row r="317" spans="1:14" ht="18.75">
      <c r="A317" s="4"/>
      <c r="B317" s="155"/>
      <c r="C317" s="156"/>
      <c r="D317" s="56"/>
      <c r="E317" s="57"/>
      <c r="F317" s="57"/>
      <c r="G317" s="61"/>
      <c r="H317" s="59"/>
      <c r="I317" s="60"/>
      <c r="J317" s="60"/>
      <c r="K317" s="60"/>
      <c r="L317" s="60"/>
      <c r="M317" s="60"/>
      <c r="N317" s="72"/>
    </row>
    <row r="318" spans="1:14" ht="18.75">
      <c r="A318" s="4"/>
      <c r="B318" s="155"/>
      <c r="C318" s="156"/>
      <c r="D318" s="56"/>
      <c r="E318" s="57"/>
      <c r="F318" s="57"/>
      <c r="G318" s="61"/>
      <c r="H318" s="59"/>
      <c r="I318" s="60"/>
      <c r="J318" s="60"/>
      <c r="K318" s="60"/>
      <c r="L318" s="60"/>
      <c r="M318" s="60"/>
      <c r="N318" s="72"/>
    </row>
    <row r="319" spans="1:14" ht="18.75">
      <c r="A319" s="4"/>
      <c r="B319" s="155"/>
      <c r="C319" s="156"/>
      <c r="D319" s="56"/>
      <c r="E319" s="57"/>
      <c r="F319" s="57"/>
      <c r="G319" s="61"/>
      <c r="H319" s="59"/>
      <c r="I319" s="60"/>
      <c r="J319" s="60"/>
      <c r="K319" s="60"/>
      <c r="L319" s="60"/>
      <c r="M319" s="60"/>
      <c r="N319" s="72"/>
    </row>
    <row r="320" spans="1:14" ht="18.75">
      <c r="A320" s="4"/>
      <c r="B320" s="155"/>
      <c r="C320" s="156"/>
      <c r="D320" s="56"/>
      <c r="E320" s="57"/>
      <c r="F320" s="57"/>
      <c r="G320" s="61"/>
      <c r="H320" s="59"/>
      <c r="I320" s="60"/>
      <c r="J320" s="60"/>
      <c r="K320" s="60"/>
      <c r="L320" s="60"/>
      <c r="M320" s="60"/>
      <c r="N320" s="72"/>
    </row>
    <row r="321" spans="1:14" ht="15.75">
      <c r="A321" s="4"/>
      <c r="B321" s="155"/>
      <c r="C321" s="62"/>
      <c r="D321" s="63"/>
      <c r="E321" s="59"/>
      <c r="F321" s="59"/>
      <c r="G321" s="59"/>
      <c r="H321" s="59"/>
      <c r="I321" s="59"/>
      <c r="J321" s="64"/>
      <c r="K321" s="64"/>
      <c r="L321" s="65"/>
      <c r="M321" s="65"/>
      <c r="N321" s="71"/>
    </row>
    <row r="322" spans="1:14" ht="15.75">
      <c r="A322" s="4"/>
      <c r="B322" s="155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</row>
    <row r="323" spans="1:14" ht="15">
      <c r="A323" s="4"/>
      <c r="B323" s="5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">
      <c r="A324" s="4"/>
      <c r="B324" s="5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">
      <c r="A325" s="4"/>
      <c r="B325" s="5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">
      <c r="A326" s="4"/>
      <c r="B326" s="5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">
      <c r="A327" s="4"/>
      <c r="B327" s="5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</sheetData>
  <sheetProtection/>
  <mergeCells count="285">
    <mergeCell ref="B154:N154"/>
    <mergeCell ref="B155:M155"/>
    <mergeCell ref="K140:K144"/>
    <mergeCell ref="H126:H130"/>
    <mergeCell ref="I126:I130"/>
    <mergeCell ref="J126:J130"/>
    <mergeCell ref="K126:K130"/>
    <mergeCell ref="H135:H139"/>
    <mergeCell ref="I135:I139"/>
    <mergeCell ref="J135:J139"/>
    <mergeCell ref="K135:K139"/>
    <mergeCell ref="C134:M134"/>
    <mergeCell ref="H116:H120"/>
    <mergeCell ref="I116:I120"/>
    <mergeCell ref="J116:J120"/>
    <mergeCell ref="K116:K120"/>
    <mergeCell ref="H121:H125"/>
    <mergeCell ref="I121:I125"/>
    <mergeCell ref="J121:J125"/>
    <mergeCell ref="K121:K125"/>
    <mergeCell ref="J111:J115"/>
    <mergeCell ref="K111:K115"/>
    <mergeCell ref="H106:H110"/>
    <mergeCell ref="I106:I110"/>
    <mergeCell ref="J106:J110"/>
    <mergeCell ref="K106:K110"/>
    <mergeCell ref="H111:H115"/>
    <mergeCell ref="I111:I115"/>
    <mergeCell ref="J80:J84"/>
    <mergeCell ref="K80:K84"/>
    <mergeCell ref="H85:H89"/>
    <mergeCell ref="I85:I89"/>
    <mergeCell ref="J85:J89"/>
    <mergeCell ref="K85:K89"/>
    <mergeCell ref="H48:H52"/>
    <mergeCell ref="I48:I52"/>
    <mergeCell ref="H75:H79"/>
    <mergeCell ref="I75:I79"/>
    <mergeCell ref="J75:J79"/>
    <mergeCell ref="K75:K79"/>
    <mergeCell ref="K53:K57"/>
    <mergeCell ref="I70:I74"/>
    <mergeCell ref="J70:J74"/>
    <mergeCell ref="K70:K74"/>
    <mergeCell ref="B43:B47"/>
    <mergeCell ref="H28:H32"/>
    <mergeCell ref="I28:I32"/>
    <mergeCell ref="B38:B42"/>
    <mergeCell ref="J48:J52"/>
    <mergeCell ref="B53:B57"/>
    <mergeCell ref="C53:C57"/>
    <mergeCell ref="I53:I57"/>
    <mergeCell ref="H53:H57"/>
    <mergeCell ref="J53:J57"/>
    <mergeCell ref="H60:H64"/>
    <mergeCell ref="I60:I64"/>
    <mergeCell ref="B85:B89"/>
    <mergeCell ref="B80:B84"/>
    <mergeCell ref="B75:B79"/>
    <mergeCell ref="B70:B74"/>
    <mergeCell ref="H80:H84"/>
    <mergeCell ref="I80:I84"/>
    <mergeCell ref="C65:C69"/>
    <mergeCell ref="H65:H69"/>
    <mergeCell ref="B126:B130"/>
    <mergeCell ref="B121:B125"/>
    <mergeCell ref="B116:B120"/>
    <mergeCell ref="B111:B115"/>
    <mergeCell ref="B60:B64"/>
    <mergeCell ref="J28:J32"/>
    <mergeCell ref="H38:H42"/>
    <mergeCell ref="I38:I42"/>
    <mergeCell ref="J38:J42"/>
    <mergeCell ref="B48:B52"/>
    <mergeCell ref="B7:B8"/>
    <mergeCell ref="B106:B110"/>
    <mergeCell ref="B97:B101"/>
    <mergeCell ref="K28:K32"/>
    <mergeCell ref="K38:K42"/>
    <mergeCell ref="H43:H47"/>
    <mergeCell ref="I43:I47"/>
    <mergeCell ref="J43:J47"/>
    <mergeCell ref="C48:C52"/>
    <mergeCell ref="K48:K52"/>
    <mergeCell ref="C11:M11"/>
    <mergeCell ref="I20:I24"/>
    <mergeCell ref="L2:N2"/>
    <mergeCell ref="L3:N3"/>
    <mergeCell ref="C9:N9"/>
    <mergeCell ref="C10:N10"/>
    <mergeCell ref="C7:C8"/>
    <mergeCell ref="H7:N7"/>
    <mergeCell ref="D7:G7"/>
    <mergeCell ref="B5:N5"/>
    <mergeCell ref="C111:C115"/>
    <mergeCell ref="A7:A44"/>
    <mergeCell ref="C281:C285"/>
    <mergeCell ref="B20:B24"/>
    <mergeCell ref="B28:B32"/>
    <mergeCell ref="B13:B17"/>
    <mergeCell ref="C103:N103"/>
    <mergeCell ref="J20:J24"/>
    <mergeCell ref="K20:K24"/>
    <mergeCell ref="C20:C24"/>
    <mergeCell ref="M300:M303"/>
    <mergeCell ref="K300:K303"/>
    <mergeCell ref="C12:M12"/>
    <mergeCell ref="C297:N297"/>
    <mergeCell ref="C298:M298"/>
    <mergeCell ref="C25:N25"/>
    <mergeCell ref="C38:C42"/>
    <mergeCell ref="C43:C47"/>
    <mergeCell ref="C28:C32"/>
    <mergeCell ref="K43:K47"/>
    <mergeCell ref="C300:C305"/>
    <mergeCell ref="D300:D301"/>
    <mergeCell ref="E300:E301"/>
    <mergeCell ref="F300:F301"/>
    <mergeCell ref="G300:G301"/>
    <mergeCell ref="H300:H303"/>
    <mergeCell ref="N300:N303"/>
    <mergeCell ref="H304:H307"/>
    <mergeCell ref="I304:I307"/>
    <mergeCell ref="J304:J307"/>
    <mergeCell ref="K304:K307"/>
    <mergeCell ref="L304:L307"/>
    <mergeCell ref="M304:M307"/>
    <mergeCell ref="N304:N307"/>
    <mergeCell ref="I300:I303"/>
    <mergeCell ref="J300:J303"/>
    <mergeCell ref="N308:N311"/>
    <mergeCell ref="B311:B315"/>
    <mergeCell ref="C311:C315"/>
    <mergeCell ref="L308:L311"/>
    <mergeCell ref="M308:M311"/>
    <mergeCell ref="C132:N132"/>
    <mergeCell ref="B306:B310"/>
    <mergeCell ref="C306:C310"/>
    <mergeCell ref="H308:H311"/>
    <mergeCell ref="I308:I311"/>
    <mergeCell ref="B316:B322"/>
    <mergeCell ref="C316:C320"/>
    <mergeCell ref="J308:J311"/>
    <mergeCell ref="K308:K311"/>
    <mergeCell ref="L300:L303"/>
    <mergeCell ref="C85:C89"/>
    <mergeCell ref="C97:C101"/>
    <mergeCell ref="C106:C110"/>
    <mergeCell ref="C299:M299"/>
    <mergeCell ref="B300:B305"/>
    <mergeCell ref="M116:M120"/>
    <mergeCell ref="M70:M74"/>
    <mergeCell ref="C18:M18"/>
    <mergeCell ref="C19:M19"/>
    <mergeCell ref="L20:L24"/>
    <mergeCell ref="H97:H101"/>
    <mergeCell ref="I97:I101"/>
    <mergeCell ref="J97:J101"/>
    <mergeCell ref="K97:K101"/>
    <mergeCell ref="H20:H24"/>
    <mergeCell ref="M13:M17"/>
    <mergeCell ref="K13:K17"/>
    <mergeCell ref="H13:H17"/>
    <mergeCell ref="M53:M57"/>
    <mergeCell ref="C116:C120"/>
    <mergeCell ref="C60:C64"/>
    <mergeCell ref="C70:C74"/>
    <mergeCell ref="C75:C79"/>
    <mergeCell ref="C80:C84"/>
    <mergeCell ref="M111:M115"/>
    <mergeCell ref="C13:C17"/>
    <mergeCell ref="I13:I17"/>
    <mergeCell ref="J13:J17"/>
    <mergeCell ref="L53:L57"/>
    <mergeCell ref="L28:L32"/>
    <mergeCell ref="L48:L52"/>
    <mergeCell ref="L13:L17"/>
    <mergeCell ref="H33:H37"/>
    <mergeCell ref="I33:I37"/>
    <mergeCell ref="J33:J37"/>
    <mergeCell ref="N140:N144"/>
    <mergeCell ref="B140:B144"/>
    <mergeCell ref="N135:N139"/>
    <mergeCell ref="L135:L139"/>
    <mergeCell ref="M135:M139"/>
    <mergeCell ref="C140:C144"/>
    <mergeCell ref="C135:C139"/>
    <mergeCell ref="H140:H144"/>
    <mergeCell ref="I140:I144"/>
    <mergeCell ref="J140:J144"/>
    <mergeCell ref="C126:C130"/>
    <mergeCell ref="M60:M64"/>
    <mergeCell ref="N106:N110"/>
    <mergeCell ref="M121:M125"/>
    <mergeCell ref="L126:L130"/>
    <mergeCell ref="M126:M130"/>
    <mergeCell ref="L106:L110"/>
    <mergeCell ref="M106:M110"/>
    <mergeCell ref="L111:L115"/>
    <mergeCell ref="L116:L120"/>
    <mergeCell ref="L70:L74"/>
    <mergeCell ref="M28:M32"/>
    <mergeCell ref="L38:L42"/>
    <mergeCell ref="M38:M42"/>
    <mergeCell ref="L43:L47"/>
    <mergeCell ref="M43:M47"/>
    <mergeCell ref="L140:L144"/>
    <mergeCell ref="M140:M144"/>
    <mergeCell ref="L121:L125"/>
    <mergeCell ref="N126:N130"/>
    <mergeCell ref="C133:M133"/>
    <mergeCell ref="B146:B150"/>
    <mergeCell ref="C146:C150"/>
    <mergeCell ref="H146:H150"/>
    <mergeCell ref="I146:I150"/>
    <mergeCell ref="C121:C125"/>
    <mergeCell ref="N97:N101"/>
    <mergeCell ref="D151:G151"/>
    <mergeCell ref="J146:J150"/>
    <mergeCell ref="K146:K150"/>
    <mergeCell ref="L146:L150"/>
    <mergeCell ref="N146:N150"/>
    <mergeCell ref="D145:G145"/>
    <mergeCell ref="N111:N115"/>
    <mergeCell ref="N116:N120"/>
    <mergeCell ref="M146:M150"/>
    <mergeCell ref="N43:N47"/>
    <mergeCell ref="N48:N52"/>
    <mergeCell ref="N85:N89"/>
    <mergeCell ref="N92:N96"/>
    <mergeCell ref="N60:N64"/>
    <mergeCell ref="N121:N125"/>
    <mergeCell ref="N70:N74"/>
    <mergeCell ref="N75:N79"/>
    <mergeCell ref="N80:N84"/>
    <mergeCell ref="N65:N69"/>
    <mergeCell ref="N53:N57"/>
    <mergeCell ref="N13:N17"/>
    <mergeCell ref="C27:M27"/>
    <mergeCell ref="K33:K37"/>
    <mergeCell ref="L33:L37"/>
    <mergeCell ref="M33:M37"/>
    <mergeCell ref="N33:N37"/>
    <mergeCell ref="M20:N24"/>
    <mergeCell ref="N28:N32"/>
    <mergeCell ref="N38:N42"/>
    <mergeCell ref="C26:M26"/>
    <mergeCell ref="M92:M96"/>
    <mergeCell ref="C59:M59"/>
    <mergeCell ref="C90:M90"/>
    <mergeCell ref="J60:J64"/>
    <mergeCell ref="K60:K64"/>
    <mergeCell ref="H70:H74"/>
    <mergeCell ref="L60:L64"/>
    <mergeCell ref="M48:M52"/>
    <mergeCell ref="L75:L79"/>
    <mergeCell ref="C105:M105"/>
    <mergeCell ref="C104:M104"/>
    <mergeCell ref="D102:G102"/>
    <mergeCell ref="L92:L96"/>
    <mergeCell ref="I92:I96"/>
    <mergeCell ref="J92:J96"/>
    <mergeCell ref="K92:K96"/>
    <mergeCell ref="L97:L101"/>
    <mergeCell ref="M97:M101"/>
    <mergeCell ref="B33:B37"/>
    <mergeCell ref="C33:C37"/>
    <mergeCell ref="C91:M91"/>
    <mergeCell ref="L65:L69"/>
    <mergeCell ref="M65:M69"/>
    <mergeCell ref="M75:M79"/>
    <mergeCell ref="L80:L84"/>
    <mergeCell ref="M80:M84"/>
    <mergeCell ref="L85:L89"/>
    <mergeCell ref="M85:M89"/>
    <mergeCell ref="B135:B139"/>
    <mergeCell ref="D131:G131"/>
    <mergeCell ref="C58:M58"/>
    <mergeCell ref="B65:B69"/>
    <mergeCell ref="J65:J69"/>
    <mergeCell ref="K65:K69"/>
    <mergeCell ref="B92:B96"/>
    <mergeCell ref="C92:C96"/>
    <mergeCell ref="H92:H96"/>
    <mergeCell ref="I65:I69"/>
  </mergeCells>
  <printOptions/>
  <pageMargins left="0.1968503937007874" right="0.1968503937007874" top="0.1968503937007874" bottom="0.1968503937007874" header="0.1968503937007874" footer="0.15748031496062992"/>
  <pageSetup fitToHeight="2" horizontalDpi="600" verticalDpi="600" orientation="landscape" paperSize="9" scale="51" r:id="rId1"/>
  <rowBreaks count="3" manualBreakCount="3">
    <brk id="32" min="1" max="13" man="1"/>
    <brk id="69" min="1" max="13" man="1"/>
    <brk id="10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u11_03</dc:creator>
  <cp:keywords/>
  <dc:description/>
  <cp:lastModifiedBy>Алексей</cp:lastModifiedBy>
  <cp:lastPrinted>2021-03-22T17:22:34Z</cp:lastPrinted>
  <dcterms:created xsi:type="dcterms:W3CDTF">2016-04-28T08:41:29Z</dcterms:created>
  <dcterms:modified xsi:type="dcterms:W3CDTF">2022-03-09T07:18:43Z</dcterms:modified>
  <cp:category/>
  <cp:version/>
  <cp:contentType/>
  <cp:contentStatus/>
</cp:coreProperties>
</file>