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ПРИЛОЖЕНИЕ № 1" sheetId="6" r:id="rId1"/>
    <sheet name="ПРИЛОЖЕНИЕ № 2" sheetId="5" r:id="rId2"/>
    <sheet name="ПРИЛОЖЕНИЕ № 3" sheetId="4" r:id="rId3"/>
  </sheets>
  <definedNames>
    <definedName name="_xlnm.Print_Titles" localSheetId="0">'ПРИЛОЖЕНИЕ № 1'!$A:$T,'ПРИЛОЖЕНИЕ № 1'!$12:$12</definedName>
    <definedName name="_xlnm.Print_Titles" localSheetId="1">'ПРИЛОЖЕНИЕ № 2'!$A:$U,'ПРИЛОЖЕНИЕ № 2'!$14:$14</definedName>
  </definedNames>
  <calcPr calcId="145621"/>
</workbook>
</file>

<file path=xl/calcChain.xml><?xml version="1.0" encoding="utf-8"?>
<calcChain xmlns="http://schemas.openxmlformats.org/spreadsheetml/2006/main">
  <c r="D55" i="4" l="1"/>
  <c r="C55" i="4" s="1"/>
  <c r="D56" i="4"/>
  <c r="C56" i="4" s="1"/>
  <c r="D57" i="4"/>
  <c r="C57" i="4" s="1"/>
  <c r="D58" i="4"/>
  <c r="C58" i="4" s="1"/>
  <c r="D59" i="4"/>
  <c r="C59" i="4" s="1"/>
  <c r="D54" i="4"/>
  <c r="C54" i="4" s="1"/>
  <c r="R56" i="6"/>
  <c r="R55" i="6"/>
  <c r="R54" i="6"/>
  <c r="R53" i="6"/>
  <c r="R52" i="6"/>
  <c r="R51" i="6"/>
  <c r="M32" i="6"/>
  <c r="R32" i="6"/>
  <c r="R13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14" i="6"/>
  <c r="M14" i="6"/>
  <c r="E15" i="5"/>
  <c r="F15" i="5"/>
  <c r="G15" i="5"/>
  <c r="H15" i="5"/>
  <c r="I15" i="5"/>
  <c r="J15" i="5"/>
  <c r="K15" i="5"/>
  <c r="N15" i="5"/>
  <c r="P15" i="5"/>
  <c r="R15" i="5"/>
  <c r="T15" i="5"/>
  <c r="E16" i="4"/>
  <c r="H16" i="4"/>
  <c r="I16" i="4"/>
  <c r="M23" i="6"/>
  <c r="M24" i="6"/>
  <c r="M25" i="6"/>
  <c r="M26" i="6"/>
  <c r="M27" i="6"/>
  <c r="M28" i="6"/>
  <c r="M29" i="6"/>
  <c r="M30" i="6"/>
  <c r="M31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22" i="6"/>
  <c r="M18" i="6"/>
  <c r="M15" i="6"/>
  <c r="M16" i="6"/>
  <c r="M17" i="6"/>
  <c r="D35" i="5"/>
  <c r="C35" i="5" s="1"/>
  <c r="S35" i="5"/>
  <c r="D33" i="4"/>
  <c r="C33" i="4" s="1"/>
  <c r="O33" i="5"/>
  <c r="D33" i="5"/>
  <c r="C33" i="5" s="1"/>
  <c r="S33" i="5"/>
  <c r="D42" i="5"/>
  <c r="S42" i="5"/>
  <c r="O42" i="5"/>
  <c r="K42" i="4"/>
  <c r="G42" i="4"/>
  <c r="D42" i="4"/>
  <c r="C42" i="4" s="1"/>
  <c r="D16" i="5"/>
  <c r="O16" i="5"/>
  <c r="K17" i="4"/>
  <c r="G17" i="4"/>
  <c r="D35" i="4"/>
  <c r="C35" i="4"/>
  <c r="O39" i="5"/>
  <c r="D39" i="5"/>
  <c r="C39" i="5" s="1"/>
  <c r="D39" i="4"/>
  <c r="C39" i="4"/>
  <c r="O20" i="5"/>
  <c r="D20" i="5"/>
  <c r="C20" i="5" s="1"/>
  <c r="K21" i="4"/>
  <c r="G21" i="4"/>
  <c r="D21" i="4" s="1"/>
  <c r="C21" i="4" s="1"/>
  <c r="K19" i="4"/>
  <c r="D18" i="5"/>
  <c r="C18" i="5" s="1"/>
  <c r="G19" i="4"/>
  <c r="D19" i="4" s="1"/>
  <c r="C19" i="4" s="1"/>
  <c r="D46" i="5"/>
  <c r="C46" i="5" s="1"/>
  <c r="K46" i="4"/>
  <c r="G46" i="4"/>
  <c r="D46" i="4" s="1"/>
  <c r="U17" i="5"/>
  <c r="C17" i="5" s="1"/>
  <c r="D18" i="4"/>
  <c r="C18" i="4" s="1"/>
  <c r="G37" i="4"/>
  <c r="D37" i="4" s="1"/>
  <c r="D29" i="5"/>
  <c r="C29" i="5" s="1"/>
  <c r="O29" i="5"/>
  <c r="K30" i="4"/>
  <c r="G30" i="4"/>
  <c r="D30" i="4" s="1"/>
  <c r="G20" i="4"/>
  <c r="D20" i="4" s="1"/>
  <c r="C20" i="4" s="1"/>
  <c r="G22" i="4"/>
  <c r="D22" i="4" s="1"/>
  <c r="K50" i="4"/>
  <c r="G50" i="4"/>
  <c r="D50" i="4" s="1"/>
  <c r="G29" i="4"/>
  <c r="D29" i="4" s="1"/>
  <c r="K20" i="4"/>
  <c r="K22" i="4"/>
  <c r="D23" i="4"/>
  <c r="C23" i="4" s="1"/>
  <c r="D24" i="4"/>
  <c r="C24" i="4" s="1"/>
  <c r="D25" i="4"/>
  <c r="C25" i="4" s="1"/>
  <c r="D26" i="4"/>
  <c r="C26" i="4" s="1"/>
  <c r="G27" i="4"/>
  <c r="D27" i="4" s="1"/>
  <c r="K27" i="4"/>
  <c r="D28" i="4"/>
  <c r="C28" i="4" s="1"/>
  <c r="K29" i="4"/>
  <c r="D31" i="4"/>
  <c r="C31" i="4" s="1"/>
  <c r="D32" i="4"/>
  <c r="C32" i="4" s="1"/>
  <c r="D34" i="4"/>
  <c r="C34" i="4" s="1"/>
  <c r="G36" i="4"/>
  <c r="D36" i="4" s="1"/>
  <c r="C36" i="4" s="1"/>
  <c r="K36" i="4"/>
  <c r="K37" i="4"/>
  <c r="D38" i="4"/>
  <c r="C38" i="4" s="1"/>
  <c r="D40" i="4"/>
  <c r="C40" i="4" s="1"/>
  <c r="D41" i="4"/>
  <c r="C41" i="4" s="1"/>
  <c r="D43" i="4"/>
  <c r="C43" i="4" s="1"/>
  <c r="D44" i="4"/>
  <c r="C44" i="4" s="1"/>
  <c r="D45" i="4"/>
  <c r="C45" i="4" s="1"/>
  <c r="D47" i="4"/>
  <c r="C47" i="4" s="1"/>
  <c r="G48" i="4"/>
  <c r="D48" i="4" s="1"/>
  <c r="C48" i="4" s="1"/>
  <c r="K48" i="4"/>
  <c r="D49" i="4"/>
  <c r="C49" i="4" s="1"/>
  <c r="D19" i="5"/>
  <c r="O19" i="5"/>
  <c r="D21" i="5"/>
  <c r="O21" i="5"/>
  <c r="D22" i="5"/>
  <c r="O22" i="5"/>
  <c r="C22" i="5" s="1"/>
  <c r="D23" i="5"/>
  <c r="O23" i="5"/>
  <c r="D24" i="5"/>
  <c r="S24" i="5"/>
  <c r="C24" i="5" s="1"/>
  <c r="D25" i="5"/>
  <c r="O25" i="5"/>
  <c r="D26" i="5"/>
  <c r="O26" i="5"/>
  <c r="D27" i="5"/>
  <c r="O27" i="5"/>
  <c r="D28" i="5"/>
  <c r="O28" i="5"/>
  <c r="C28" i="5" s="1"/>
  <c r="D31" i="5"/>
  <c r="O31" i="5"/>
  <c r="O32" i="5"/>
  <c r="D30" i="5"/>
  <c r="C30" i="5" s="1"/>
  <c r="O30" i="5"/>
  <c r="D34" i="5"/>
  <c r="O34" i="5"/>
  <c r="S34" i="5"/>
  <c r="C34" i="5" s="1"/>
  <c r="D36" i="5"/>
  <c r="O36" i="5"/>
  <c r="D37" i="5"/>
  <c r="O37" i="5"/>
  <c r="C37" i="5" s="1"/>
  <c r="Q37" i="5"/>
  <c r="Q15" i="5" s="1"/>
  <c r="U37" i="5"/>
  <c r="D38" i="5"/>
  <c r="O38" i="5"/>
  <c r="C38" i="5" s="1"/>
  <c r="S38" i="5"/>
  <c r="D40" i="5"/>
  <c r="C40" i="5" s="1"/>
  <c r="O40" i="5"/>
  <c r="D41" i="5"/>
  <c r="C41" i="5" s="1"/>
  <c r="O41" i="5"/>
  <c r="D43" i="5"/>
  <c r="O43" i="5"/>
  <c r="D44" i="5"/>
  <c r="C44" i="5" s="1"/>
  <c r="O44" i="5"/>
  <c r="D45" i="5"/>
  <c r="C45" i="5" s="1"/>
  <c r="O45" i="5"/>
  <c r="D47" i="5"/>
  <c r="C47" i="5" s="1"/>
  <c r="O47" i="5"/>
  <c r="D48" i="5"/>
  <c r="O48" i="5"/>
  <c r="D49" i="5"/>
  <c r="C49" i="5" s="1"/>
  <c r="O49" i="5"/>
  <c r="D50" i="5"/>
  <c r="O50" i="5"/>
  <c r="M19" i="6"/>
  <c r="M20" i="6"/>
  <c r="M21" i="6"/>
  <c r="C16" i="5"/>
  <c r="D17" i="4"/>
  <c r="C17" i="4" s="1"/>
  <c r="O15" i="5"/>
  <c r="U15" i="5"/>
  <c r="C50" i="5"/>
  <c r="C23" i="5"/>
  <c r="C27" i="5"/>
  <c r="C25" i="5"/>
  <c r="C36" i="5"/>
  <c r="C19" i="5"/>
  <c r="C26" i="5"/>
  <c r="C21" i="5"/>
  <c r="C48" i="5"/>
  <c r="C43" i="5"/>
  <c r="C31" i="5"/>
  <c r="C42" i="5"/>
  <c r="C16" i="4"/>
  <c r="C27" i="4" l="1"/>
  <c r="C50" i="4"/>
  <c r="C37" i="4"/>
  <c r="S15" i="5"/>
  <c r="D15" i="5"/>
  <c r="C22" i="4"/>
  <c r="C30" i="4"/>
  <c r="C46" i="4"/>
  <c r="C29" i="4"/>
</calcChain>
</file>

<file path=xl/sharedStrings.xml><?xml version="1.0" encoding="utf-8"?>
<sst xmlns="http://schemas.openxmlformats.org/spreadsheetml/2006/main" count="289" uniqueCount="141">
  <si>
    <t>Начальник управления жилищно-коммунального хозяйства 
и капитального строительства администрации муниципального образования 
Ейский район</t>
  </si>
  <si>
    <t xml:space="preserve">                                                               ПРИЛОЖЕНИЕ № 1
                                                               к постановлению администрации 
                                                               муниципального образования 
                                                               Ейский район
                                                               от ______________  №  _____
</t>
  </si>
  <si>
    <t xml:space="preserve">                         ПРИЛОЖЕНИЕ № 2
                         к постановлению администрации 
                         муниципального образования 
                         Ейский район
                         от______________  №  _____</t>
  </si>
  <si>
    <t xml:space="preserve">                                                                                         ПРИЛОЖЕНИЕ № 3
                                                                                         к постановлению администрации 
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Ейский район
                                                                                         от______________  №  _____</t>
  </si>
  <si>
    <t>№ п/п</t>
  </si>
  <si>
    <t>в том числе:</t>
  </si>
  <si>
    <t>руб.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</si>
  <si>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</si>
  <si>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</si>
  <si>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</si>
  <si>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</si>
  <si>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</si>
  <si>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</si>
  <si>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</si>
  <si>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Почтовый адрес многоквартирного дома (далее - МКД) с указанием населенного пункта</t>
  </si>
  <si>
    <t>В том числе</t>
  </si>
  <si>
    <t>из них</t>
  </si>
  <si>
    <t>кв. м</t>
  </si>
  <si>
    <r>
      <t xml:space="preserve">Стоимость работ (услуг) по капитальному ремонту (сумма показателей граф 4 и 11)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</si>
  <si>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проектирование капитального ремонта МКД, всего (сумма показателей                  граф 5 - 10)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</si>
  <si>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проведение строительного контроля за оказанием услуг и (или) выполнением работ по капитальному ремонту                 МКД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</si>
  <si>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оценка технического состояния МКД и составление дефектных ведомостей (ведомостей объемов работ) </t>
    </r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</si>
  <si>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оценка соответствия лифтов требованиям Технического регламента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</si>
  <si>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 разработка проектной документации на выполнение работ по капитальному ремонту МКД</t>
    </r>
    <r>
      <rPr>
        <vertAlign val="superscript"/>
        <sz val="12"/>
        <color indexed="8"/>
        <rFont val="Times New Roman"/>
        <family val="1"/>
        <charset val="204"/>
      </rPr>
      <t xml:space="preserve"> 2)</t>
    </r>
  </si>
  <si>
    <r>
      <t xml:space="preserve">разработка сметной документации на выполнение работ по капитальному ремонту МКД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</si>
  <si>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проведение экспертизы проектной документации на выполнение работ по капитальному ремонту МКД 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</si>
  <si>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проверка достоверности опеределения сметной стоимости капитального ремонта МКД </t>
    </r>
    <r>
      <rPr>
        <vertAlign val="superscript"/>
        <sz val="12"/>
        <color indexed="8"/>
        <rFont val="Times New Roman"/>
        <family val="1"/>
        <charset val="204"/>
      </rPr>
      <t>2)</t>
    </r>
  </si>
  <si>
    <t>Виды работ, установленные частью 1 (с учетом положений части 5) статьи 166 Жилищного кодекса 
Российской Федерации</t>
  </si>
  <si>
    <t>Количество</t>
  </si>
  <si>
    <t>Общая площадь МКД</t>
  </si>
  <si>
    <t>всего (сумма показателей граф 10 - 17)</t>
  </si>
  <si>
    <t>удельная (гр.9/гр.7)</t>
  </si>
  <si>
    <t>этажей</t>
  </si>
  <si>
    <t xml:space="preserve"> подъездов</t>
  </si>
  <si>
    <t>квартир</t>
  </si>
  <si>
    <t>дополнительные взносы</t>
  </si>
  <si>
    <t>заимствованные средства</t>
  </si>
  <si>
    <t>средства государственной поддержки</t>
  </si>
  <si>
    <t>средства муниципальной поддержки</t>
  </si>
  <si>
    <t>Российской Федерации</t>
  </si>
  <si>
    <t xml:space="preserve">Краснодарского края </t>
  </si>
  <si>
    <t>чел.</t>
  </si>
  <si>
    <t>(руб./кв.м)</t>
  </si>
  <si>
    <t>Х</t>
  </si>
  <si>
    <t>заемные и кредитные средства</t>
  </si>
  <si>
    <t xml:space="preserve">средства фонда капитального ремонта 
данного МКД, включающего в себя взносы и пени </t>
  </si>
  <si>
    <t>прогнозируемый объем поступления взносов 
в текущем году</t>
  </si>
  <si>
    <t>Количество граждан, зарегистрированных 
по месту жительства в МКД</t>
  </si>
  <si>
    <t>Основание для первоочередного проведения 
капитального ремонта 
(подпункт 1 или подпункт 2 пункта 3.2.1 Порядка)</t>
  </si>
  <si>
    <t>Всего по муниципальному образованию 
Ейский район</t>
  </si>
  <si>
    <t>IV квартал 2018 года</t>
  </si>
  <si>
    <t>кв.м</t>
  </si>
  <si>
    <t>руб.2)</t>
  </si>
  <si>
    <t>Почтовый адрес 
многоквартирного дома 
(далее - МКД) 
с указанием населенного пункта</t>
  </si>
  <si>
    <t>г. Ейск, ул. Нижнесадовая, д. 15</t>
  </si>
  <si>
    <t>г. Ейск, ул. Нижнесадовая, д. 19</t>
  </si>
  <si>
    <t>г. Ейск, ул. Первомайская, д. 14</t>
  </si>
  <si>
    <t>г. Ейск, ул. Первомайская, д. 191</t>
  </si>
  <si>
    <t>г. Ейск, ул. Коммунистическая, д. 12</t>
  </si>
  <si>
    <t>г. Ейск, ул. Портовая Аллея, д. 13</t>
  </si>
  <si>
    <t>г. Ейск, ул. Первомайская, д. 202</t>
  </si>
  <si>
    <t>г. Ейск, ул. Р.Люксембург, д. 2</t>
  </si>
  <si>
    <t>г. Ейск, ул. Портовая Аллея, д. 15</t>
  </si>
  <si>
    <t>г. Ейск, ул. Р.Люксембург, д. 170</t>
  </si>
  <si>
    <t>г. Ейск, ул. Нижнесадовая, д. 138</t>
  </si>
  <si>
    <t>г. Ейск, ул. Нижнесадовая, д. 23</t>
  </si>
  <si>
    <t>г. Ейск, ул. Свердлова, д. 77</t>
  </si>
  <si>
    <t>г. Ейск, ул. Коммунистическая, д. 4</t>
  </si>
  <si>
    <t>г. Ейск, ул. Островского, д. 14</t>
  </si>
  <si>
    <t>г. Ейск, ул. Октябрьская, д. 197</t>
  </si>
  <si>
    <t>г. Ейск, ул. Б.Хмельницкого, д. 99</t>
  </si>
  <si>
    <t>г. Ейск, пер. Портовый, д. 11</t>
  </si>
  <si>
    <t>г. Ейск, ул. Б.Хмельницкого, д. 97</t>
  </si>
  <si>
    <t>г. Ейск, ул. Портовая Аллея, д. 17</t>
  </si>
  <si>
    <r>
      <t xml:space="preserve">Промежуточный список
</t>
    </r>
    <r>
      <rPr>
        <sz val="12"/>
        <rFont val="Times New Roman"/>
        <family val="1"/>
        <charset val="204"/>
      </rPr>
      <t>(категория списка) 1)</t>
    </r>
    <r>
      <rPr>
        <b/>
        <sz val="14"/>
        <rFont val="Times New Roman"/>
        <family val="1"/>
        <charset val="204"/>
      </rPr>
      <t xml:space="preserve">
многоквартирных домов для рассмотрения вопроса о включении в региональный
краткосрочный план по плановому периоду 2017- 2019 годов (этап 2018 года)  
на территории муниципального образования Ейский район
</t>
    </r>
    <r>
      <rPr>
        <sz val="14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городской округ (мунициипальный район)</t>
    </r>
  </si>
  <si>
    <r>
      <t>Стоимость услуг (работ) по капитальному ремонту</t>
    </r>
    <r>
      <rPr>
        <vertAlign val="superscript"/>
        <sz val="12"/>
        <rFont val="Times New Roman"/>
        <family val="1"/>
        <charset val="204"/>
      </rPr>
      <t xml:space="preserve"> 3)</t>
    </r>
  </si>
  <si>
    <r>
      <t>Планируемый срок завершения работ (квартал, год)</t>
    </r>
    <r>
      <rPr>
        <vertAlign val="superscript"/>
        <sz val="12"/>
        <rFont val="Times New Roman"/>
        <family val="1"/>
        <charset val="204"/>
      </rPr>
      <t xml:space="preserve"> 3)</t>
    </r>
  </si>
  <si>
    <r>
      <t xml:space="preserve">Промежуточный список
</t>
    </r>
    <r>
      <rPr>
        <sz val="12"/>
        <rFont val="Times New Roman"/>
        <family val="1"/>
        <charset val="204"/>
      </rPr>
      <t>(категория списка) 1)</t>
    </r>
    <r>
      <rPr>
        <b/>
        <sz val="14"/>
        <rFont val="Times New Roman"/>
        <family val="1"/>
        <charset val="204"/>
      </rPr>
      <t xml:space="preserve">
многоквартирных домов для рассмотрения вопроса о включении 
в региональный краткосрочный план по плановому периоду 2017- 2019 годов 
(этап 2018 года) по видам работ, установленным частью 1 
(с учетом положений части 5) статьи 166 Жилищного кодекса 
Российской Федерации, на территории 
муниципального образования Ейский район
</t>
    </r>
    <r>
      <rPr>
        <sz val="12"/>
        <rFont val="Times New Roman"/>
        <family val="1"/>
        <charset val="204"/>
      </rPr>
      <t xml:space="preserve">  городской округ (мунициипальный район)</t>
    </r>
  </si>
  <si>
    <r>
      <t xml:space="preserve">Стоимость работ по капитальному ремонту всего (сумма показателей граф 4,13, 15, 17, 19, 21)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</si>
  <si>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всего (сумма показателей граф 5 - 11)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</si>
  <si>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электроснабжения </t>
    </r>
    <r>
      <rPr>
        <vertAlign val="superscript"/>
        <sz val="11"/>
        <rFont val="Calibri"/>
        <family val="2"/>
        <charset val="204"/>
      </rPr>
      <t>2)</t>
    </r>
  </si>
  <si>
    <r>
      <t xml:space="preserve">холодного  водоснабжения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</si>
  <si>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в том числе противопожарного водопровода </t>
    </r>
    <r>
      <rPr>
        <vertAlign val="superscript"/>
        <sz val="12"/>
        <rFont val="Times New Roman"/>
        <family val="1"/>
        <charset val="204"/>
      </rPr>
      <t>2)</t>
    </r>
  </si>
  <si>
    <r>
      <t>водоотведения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</si>
  <si>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>газоснабжения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</si>
  <si>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>теплоснабжения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</si>
  <si>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 xml:space="preserve">горячего водоснабжения </t>
    </r>
    <r>
      <rPr>
        <vertAlign val="superscript"/>
        <sz val="12"/>
        <rFont val="Times New Roman"/>
        <family val="1"/>
        <charset val="204"/>
      </rPr>
      <t>2)</t>
    </r>
  </si>
  <si>
    <r>
      <t>руб.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</si>
  <si>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Промежуточный список
</t>
    </r>
    <r>
      <rPr>
        <sz val="12"/>
        <color indexed="8"/>
        <rFont val="Times New Roman"/>
        <family val="1"/>
        <charset val="204"/>
      </rPr>
      <t>(категория списка) 1)</t>
    </r>
    <r>
      <rPr>
        <b/>
        <sz val="14"/>
        <color indexed="8"/>
        <rFont val="Times New Roman"/>
        <family val="1"/>
        <charset val="204"/>
      </rPr>
      <t xml:space="preserve">
многоквартирных домов для рассмотрения вопроса о включении в региональный
краткосрочный план по плановому периоду 2017- 2019 годов (этап 2018 года)  
на территории муниципального образования Ейский район
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городской округ (мунициипальный район)</t>
    </r>
  </si>
  <si>
    <t>Начальник управления жилищно-коммунального хозяйства 
и капитального строительства администрации муниципального образования Ейский район</t>
  </si>
  <si>
    <t>Д.В. Кияшко</t>
  </si>
  <si>
    <t xml:space="preserve">      Д.В. Кияшко</t>
  </si>
  <si>
    <t>с. Воронцовка,
ул. Школьная, д. 4</t>
  </si>
  <si>
    <t>с. Воронцовка,
ул. Школьная, д. 2</t>
  </si>
  <si>
    <t xml:space="preserve">пос. Заводской,
ул. Мира, д. 43 </t>
  </si>
  <si>
    <t>г. Ейск, 
ул. Горького, д. 20/1</t>
  </si>
  <si>
    <t>г. Ейск, 
ул. К.Либкнехта, д. 16</t>
  </si>
  <si>
    <t>г. Ейск, 
ул. К.Либкнехта, д. 70</t>
  </si>
  <si>
    <t>г. Ейск, 
ул. Калинина, д. 1</t>
  </si>
  <si>
    <t>г. Ейск, 
ул. Московская д. 81</t>
  </si>
  <si>
    <t>г. Ейск, 
ул. Нижнесадовая, д. 19</t>
  </si>
  <si>
    <t>г. Ейск, 
ул. Нижнесадовая, д. 23</t>
  </si>
  <si>
    <t>г. Ейск, 
ул. Октябрьская, д. 197</t>
  </si>
  <si>
    <t>г. Ейск, 
ул. Октябрьская, д. 4</t>
  </si>
  <si>
    <t>г. Ейск, 
ул. Октябрьская, д. 7</t>
  </si>
  <si>
    <t>г. Ейск, 
ул. Островского, д. 5</t>
  </si>
  <si>
    <t>г. Ейск, 
ул. Островского, д. 14</t>
  </si>
  <si>
    <t>г. Ейск, 
ул. Плеханова, д.11</t>
  </si>
  <si>
    <t>г. Ейск, 
пер. Портовый, д. 11</t>
  </si>
  <si>
    <t>г. Ейск, 
ул. Свердлова, д. 77</t>
  </si>
  <si>
    <t>г. Ейск, 
ул. Седина, д. 53/1</t>
  </si>
  <si>
    <t>г. Ейск, 
ул. Советов, д. 96</t>
  </si>
  <si>
    <t>г. Ейск, 
ул. Р.Люксембург, д. 170</t>
  </si>
  <si>
    <t>г. Ейск, 
ул. Р.Люксембург, д. 2</t>
  </si>
  <si>
    <t>г. Ейск, 
ул. Энгельса, д. 29</t>
  </si>
  <si>
    <t>г. Ейск, 
ул. Ясенская, д. 31/2</t>
  </si>
  <si>
    <t>Начальник управления жилищно-коммунального хозяйства и капитального строительства администрации муниципального образования Ейский район</t>
  </si>
  <si>
    <t xml:space="preserve">г. Ейск, 
ул. Шмидта, д. 7 </t>
  </si>
  <si>
    <t>г. Ейск, 
ул. Октябрьская, 
д. 197</t>
  </si>
  <si>
    <t>г. Ейск, 
ул. Шмидта, д. 7</t>
  </si>
  <si>
    <t>г. Ейск, 
ул. Коммунистическая, д. 12</t>
  </si>
  <si>
    <t>г. Ейск, 
ул. Коммунистическая, д. 4</t>
  </si>
  <si>
    <t>г. Ейск, 
ул. Б.Хмельницкого, 
д. 97</t>
  </si>
  <si>
    <t>г. Ейск, 
ул. Б.Хмельницкого, д. 99</t>
  </si>
  <si>
    <t>г. Ейск, 
ул. К.Либкнехта, 
д. 16</t>
  </si>
  <si>
    <t>г. Ейск, 
ул. К.Либкнехта, 
д. 70</t>
  </si>
  <si>
    <t>г. Ейск, 
ул. Б.Хмельницкого, д. 97</t>
  </si>
  <si>
    <t>г. Ейск, 
ул. Нижнесадовая, д. 138</t>
  </si>
  <si>
    <t>г. Ейск, 
ул. Нижнесадовая, д. 15</t>
  </si>
  <si>
    <t>г. Ейск, 
ул. Первомайская, д. 14</t>
  </si>
  <si>
    <t>г. Ейск, 
ул. Первомайская, д. 191</t>
  </si>
  <si>
    <t>г. Ейск, 
ул. Первомайская, д. 202</t>
  </si>
  <si>
    <t>г. Ейск, 
ул. Портовая Аллея, д. 13</t>
  </si>
  <si>
    <t>г. Ейск, 
ул. Портовая Аллея, д. 15</t>
  </si>
  <si>
    <t>г. Ейск, 
ул. Портовая Аллея, д. 17</t>
  </si>
  <si>
    <t>г. Ейск, 
ул. Красная, д. 47/5</t>
  </si>
  <si>
    <t>г. Ейск, 
ул. Коммунистическая, д. 36</t>
  </si>
  <si>
    <t>г. Ейск, 
ул. Коммунистическая, д. 36/2</t>
  </si>
  <si>
    <t>г. Ейск, 
ул. Седина, д. 46/3</t>
  </si>
  <si>
    <t>г. Ейск, 
ул. Коммунистическая, 
д. 20/11</t>
  </si>
  <si>
    <t>г. Ейск, 
ул. Ясенская, д.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</si>
</sst>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Centaur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2" fillId="2" borderId="0" xfId="0" applyFont="1" applyFill="1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5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right" textRotation="180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distributed" textRotation="180" readingOrder="2"/>
    </xf>
    <xf numFmtId="0" fontId="4" fillId="0" borderId="0" xfId="0" applyFont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wrapText="1"/>
    </xf>
    <xf numFmtId="4" fontId="9" fillId="2" borderId="0" xfId="0" applyNumberFormat="1" applyFont="1" applyFill="1"/>
    <xf numFmtId="0" fontId="14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3" fillId="2" borderId="0" xfId="0" applyFont="1" applyFill="1" applyAlignment="1">
      <alignment horizontal="right" vertical="top"/>
    </xf>
    <xf numFmtId="0" fontId="16" fillId="2" borderId="0" xfId="0" applyFont="1" applyFill="1"/>
    <xf numFmtId="0" fontId="8" fillId="2" borderId="0" xfId="0" applyFont="1" applyFill="1"/>
    <xf numFmtId="0" fontId="8" fillId="2" borderId="3" xfId="0" applyFont="1" applyFill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right"/>
    </xf>
    <xf numFmtId="4" fontId="12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0" fontId="17" fillId="2" borderId="0" xfId="0" applyFont="1" applyFill="1"/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1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textRotation="180"/>
    </xf>
    <xf numFmtId="4" fontId="8" fillId="2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2" borderId="0" xfId="0" applyNumberFormat="1" applyFont="1" applyFill="1" applyAlignment="1">
      <alignment horizontal="right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vertical="top"/>
    </xf>
    <xf numFmtId="0" fontId="22" fillId="2" borderId="3" xfId="0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  <protection hidden="1"/>
    </xf>
    <xf numFmtId="1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3" xfId="0" applyFont="1" applyFill="1" applyBorder="1" applyAlignment="1">
      <alignment horizontal="left" vertical="center" wrapText="1"/>
    </xf>
    <xf numFmtId="0" fontId="25" fillId="0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textRotation="90" wrapText="1"/>
    </xf>
    <xf numFmtId="1" fontId="8" fillId="2" borderId="6" xfId="0" applyNumberFormat="1" applyFont="1" applyFill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90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8" fillId="2" borderId="9" xfId="0" applyNumberFormat="1" applyFont="1" applyFill="1" applyBorder="1" applyAlignment="1">
      <alignment horizontal="center" vertical="center" textRotation="90" wrapText="1"/>
    </xf>
    <xf numFmtId="0" fontId="8" fillId="2" borderId="8" xfId="0" applyNumberFormat="1" applyFont="1" applyFill="1" applyBorder="1" applyAlignment="1">
      <alignment horizontal="center" vertical="center" textRotation="90" wrapText="1"/>
    </xf>
    <xf numFmtId="0" fontId="8" fillId="2" borderId="6" xfId="0" applyNumberFormat="1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textRotation="90" wrapText="1"/>
    </xf>
    <xf numFmtId="49" fontId="8" fillId="2" borderId="8" xfId="0" applyNumberFormat="1" applyFont="1" applyFill="1" applyBorder="1" applyAlignment="1">
      <alignment horizontal="center" vertical="center" textRotation="90" wrapText="1"/>
    </xf>
    <xf numFmtId="49" fontId="8" fillId="2" borderId="6" xfId="0" applyNumberFormat="1" applyFont="1" applyFill="1" applyBorder="1" applyAlignment="1">
      <alignment horizontal="center" vertical="center" textRotation="90" wrapText="1"/>
    </xf>
    <xf numFmtId="4" fontId="8" fillId="2" borderId="9" xfId="0" applyNumberFormat="1" applyFont="1" applyFill="1" applyBorder="1" applyAlignment="1">
      <alignment horizontal="center" vertical="center" textRotation="90" wrapText="1"/>
    </xf>
    <xf numFmtId="4" fontId="8" fillId="2" borderId="8" xfId="0" applyNumberFormat="1" applyFont="1" applyFill="1" applyBorder="1" applyAlignment="1">
      <alignment horizontal="center" vertical="center" textRotation="90" wrapText="1"/>
    </xf>
    <xf numFmtId="4" fontId="8" fillId="2" borderId="6" xfId="0" applyNumberFormat="1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1" fontId="23" fillId="3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/>
    </xf>
    <xf numFmtId="49" fontId="23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" fillId="3" borderId="3" xfId="0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4" fontId="3" fillId="3" borderId="0" xfId="0" applyNumberFormat="1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" name="TextBox 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" name="TextBox 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" name="TextBox 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" name="TextBox 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" name="TextBox 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" name="TextBox 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" name="TextBox 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" name="TextBox 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" name="TextBox 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1" name="TextBox 1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2" name="TextBox 1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3" name="TextBox 1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4" name="TextBox 1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5" name="TextBox 1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6" name="TextBox 1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7" name="TextBox 1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8" name="TextBox 1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9" name="TextBox 1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" name="TextBox 1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1" name="TextBox 2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2" name="TextBox 2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3" name="TextBox 2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4" name="TextBox 2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5" name="TextBox 2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6" name="TextBox 2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7" name="TextBox 2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" name="TextBox 2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" name="TextBox 2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0" name="TextBox 2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1" name="TextBox 3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2" name="TextBox 3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" name="TextBox 3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" name="TextBox 3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5" name="TextBox 3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6" name="TextBox 3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7" name="TextBox 3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" name="TextBox 3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" name="TextBox 3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" name="TextBox 3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1" name="TextBox 4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2" name="TextBox 4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3" name="TextBox 4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" name="TextBox 4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" name="TextBox 4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" name="TextBox 4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" name="TextBox 4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8" name="TextBox 4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9" name="TextBox 4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0" name="TextBox 4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1" name="TextBox 5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2" name="TextBox 5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3" name="TextBox 5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4" name="TextBox 5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5" name="TextBox 5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6" name="TextBox 5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7" name="TextBox 5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8" name="TextBox 3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59" name="TextBox 3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0" name="TextBox 5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1" name="TextBox 6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2" name="TextBox 6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3" name="TextBox 6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4" name="TextBox 6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5" name="TextBox 6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6" name="TextBox 6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7" name="TextBox 6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8" name="TextBox 6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69" name="TextBox 6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0" name="TextBox 6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1" name="TextBox 7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2" name="TextBox 7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3" name="TextBox 7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4" name="TextBox 7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5" name="TextBox 7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6" name="TextBox 7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7" name="TextBox 7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8" name="TextBox 7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79" name="TextBox 7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0" name="TextBox 7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1" name="TextBox 8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2" name="TextBox 8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3" name="TextBox 8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4" name="TextBox 8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5" name="TextBox 8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6" name="TextBox 8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7" name="TextBox 8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8" name="TextBox 8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89" name="TextBox 8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0" name="TextBox 8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1" name="TextBox 9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2" name="TextBox 9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3" name="TextBox 9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4" name="TextBox 9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5" name="TextBox 9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6" name="TextBox 9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7" name="TextBox 9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8" name="TextBox 9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99" name="TextBox 9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0" name="TextBox 9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1" name="TextBox 10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2" name="TextBox 10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3" name="TextBox 10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4" name="TextBox 10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5" name="TextBox 10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6" name="TextBox 10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07" name="TextBox 10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08" name="TextBox 107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09" name="TextBox 108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0" name="TextBox 109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5" name="TextBox 114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6" name="TextBox 115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7" name="TextBox 116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8" name="TextBox 117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19" name="TextBox 118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20" name="TextBox 119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39</xdr:row>
      <xdr:rowOff>480260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27409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56" name="TextBox 155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57" name="TextBox 156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39</xdr:row>
      <xdr:rowOff>480260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46534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39</xdr:row>
      <xdr:rowOff>480260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46534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62" name="TextBox 161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63" name="TextBox 162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66" name="TextBox 165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67" name="TextBox 166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70" name="TextBox 169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71" name="TextBox 170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74" name="TextBox 173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39</xdr:row>
      <xdr:rowOff>480260</xdr:rowOff>
    </xdr:from>
    <xdr:ext cx="184731" cy="264560"/>
    <xdr:sp macro="" textlink="">
      <xdr:nvSpPr>
        <xdr:cNvPr id="175" name="TextBox 174"/>
        <xdr:cNvSpPr txBox="1"/>
      </xdr:nvSpPr>
      <xdr:spPr>
        <a:xfrm>
          <a:off x="8940967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39</xdr:row>
      <xdr:rowOff>480260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1887200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96" name="TextBox 19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197" name="TextBox 19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98" name="TextBox 197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199" name="TextBox 198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0" name="TextBox 19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1" name="TextBox 20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2" name="TextBox 20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3" name="TextBox 20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4" name="TextBox 20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5" name="TextBox 20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6" name="TextBox 20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07" name="TextBox 20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14" name="TextBox 21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15" name="TextBox 21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16" name="TextBox 215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17" name="TextBox 216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4" name="TextBox 233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5" name="TextBox 234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6" name="TextBox 235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7" name="TextBox 236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8" name="TextBox 237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39" name="TextBox 238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44" name="TextBox 243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45" name="TextBox 244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46" name="TextBox 24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47" name="TextBox 24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48" name="TextBox 24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49" name="TextBox 24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50" name="TextBox 24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51" name="TextBox 25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52" name="TextBox 25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53" name="TextBox 25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278" name="TextBox 277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279" name="TextBox 278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80" name="TextBox 279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281" name="TextBox 280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2" name="TextBox 28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3" name="TextBox 28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4" name="TextBox 28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5" name="TextBox 28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6" name="TextBox 28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7" name="TextBox 28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8" name="TextBox 28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89" name="TextBox 28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0" name="TextBox 28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1" name="TextBox 29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2" name="TextBox 29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3" name="TextBox 29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4" name="TextBox 29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5" name="TextBox 29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6" name="TextBox 29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297" name="TextBox 29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322" name="TextBox 321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323" name="TextBox 322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324" name="TextBox 323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325" name="TextBox 324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26" name="TextBox 32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27" name="TextBox 32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28" name="TextBox 32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29" name="TextBox 32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0" name="TextBox 32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1" name="TextBox 33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2" name="TextBox 33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3" name="TextBox 33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4" name="TextBox 33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5" name="TextBox 33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6" name="TextBox 33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7" name="TextBox 33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8" name="TextBox 33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39" name="TextBox 33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0" name="TextBox 33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1" name="TextBox 34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2" name="TextBox 34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3" name="TextBox 34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4" name="TextBox 34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5" name="TextBox 34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6" name="TextBox 34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7" name="TextBox 34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8" name="TextBox 34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49" name="TextBox 34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66" name="TextBox 365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67" name="TextBox 366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68" name="TextBox 367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69" name="TextBox 368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70" name="TextBox 369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371" name="TextBox 370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376" name="TextBox 375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377" name="TextBox 376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78" name="TextBox 37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79" name="TextBox 37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0" name="TextBox 37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1" name="TextBox 38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2" name="TextBox 38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3" name="TextBox 38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4" name="TextBox 38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5" name="TextBox 38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6" name="TextBox 38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7" name="TextBox 38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8" name="TextBox 38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89" name="TextBox 38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0" name="TextBox 38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1" name="TextBox 39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2" name="TextBox 39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3" name="TextBox 39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4" name="TextBox 39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5" name="TextBox 39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6" name="TextBox 39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7" name="TextBox 39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8" name="TextBox 39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399" name="TextBox 39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0" name="TextBox 39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1" name="TextBox 40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2" name="TextBox 40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3" name="TextBox 40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4" name="TextBox 40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5" name="TextBox 40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6" name="TextBox 40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7" name="TextBox 40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8" name="TextBox 40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09" name="TextBox 40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26" name="TextBox 425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27" name="TextBox 426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28" name="TextBox 427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29" name="TextBox 428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30" name="TextBox 429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31" name="TextBox 430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436" name="TextBox 435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437" name="TextBox 436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38" name="TextBox 43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39" name="TextBox 43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0" name="TextBox 43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1" name="TextBox 44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2" name="TextBox 44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3" name="TextBox 44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4" name="TextBox 44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5" name="TextBox 44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6" name="TextBox 44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7" name="TextBox 44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8" name="TextBox 44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49" name="TextBox 44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0" name="TextBox 44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1" name="TextBox 45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2" name="TextBox 45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3" name="TextBox 45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4" name="TextBox 45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5" name="TextBox 45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6" name="TextBox 45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7" name="TextBox 45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8" name="TextBox 45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59" name="TextBox 45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0" name="TextBox 45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1" name="TextBox 46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2" name="TextBox 46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3" name="TextBox 46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4" name="TextBox 46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5" name="TextBox 46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6" name="TextBox 46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7" name="TextBox 46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8" name="TextBox 467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69" name="TextBox 468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0" name="TextBox 469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1" name="TextBox 470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2" name="TextBox 471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3" name="TextBox 472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4" name="TextBox 473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5" name="TextBox 474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6" name="TextBox 475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39</xdr:row>
      <xdr:rowOff>480260</xdr:rowOff>
    </xdr:from>
    <xdr:ext cx="184731" cy="264560"/>
    <xdr:sp macro="" textlink="">
      <xdr:nvSpPr>
        <xdr:cNvPr id="477" name="TextBox 476"/>
        <xdr:cNvSpPr txBox="1"/>
      </xdr:nvSpPr>
      <xdr:spPr>
        <a:xfrm>
          <a:off x="463817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4" name="TextBox 493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5" name="TextBox 494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6" name="TextBox 495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7" name="TextBox 496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8" name="TextBox 497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39</xdr:row>
      <xdr:rowOff>480260</xdr:rowOff>
    </xdr:from>
    <xdr:ext cx="184731" cy="264560"/>
    <xdr:sp macro="" textlink="">
      <xdr:nvSpPr>
        <xdr:cNvPr id="499" name="TextBox 498"/>
        <xdr:cNvSpPr txBox="1"/>
      </xdr:nvSpPr>
      <xdr:spPr>
        <a:xfrm>
          <a:off x="255570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480260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571875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39</xdr:row>
      <xdr:rowOff>480260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368214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504" name="TextBox 503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505" name="TextBox 504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506" name="TextBox 505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39</xdr:row>
      <xdr:rowOff>480260</xdr:rowOff>
    </xdr:from>
    <xdr:ext cx="184731" cy="264560"/>
    <xdr:sp macro="" textlink="">
      <xdr:nvSpPr>
        <xdr:cNvPr id="507" name="TextBox 506"/>
        <xdr:cNvSpPr txBox="1"/>
      </xdr:nvSpPr>
      <xdr:spPr>
        <a:xfrm>
          <a:off x="8251658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39</xdr:row>
      <xdr:rowOff>480260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1427493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0" name="TextBox 50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1" name="TextBox 51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2" name="TextBox 51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3" name="TextBox 51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4" name="TextBox 51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5" name="TextBox 51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6" name="TextBox 51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7" name="TextBox 51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8" name="TextBox 51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19" name="TextBox 51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0" name="TextBox 51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1" name="TextBox 52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2" name="TextBox 52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3" name="TextBox 52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4" name="TextBox 52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5" name="TextBox 52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6" name="TextBox 52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7" name="TextBox 52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8" name="TextBox 52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29" name="TextBox 52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0" name="TextBox 52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1" name="TextBox 53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2" name="TextBox 53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3" name="TextBox 53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4" name="TextBox 53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5" name="TextBox 53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6" name="TextBox 53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7" name="TextBox 53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8" name="TextBox 53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39" name="TextBox 53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0" name="TextBox 53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1" name="TextBox 54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2" name="TextBox 54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3" name="TextBox 54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4" name="TextBox 54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5" name="TextBox 54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6" name="TextBox 54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7" name="TextBox 54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8" name="TextBox 54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49" name="TextBox 54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0" name="TextBox 54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1" name="TextBox 55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2" name="TextBox 55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3" name="TextBox 55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4" name="TextBox 55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5" name="TextBox 55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6" name="TextBox 55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7" name="TextBox 55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8" name="TextBox 55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59" name="TextBox 55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0" name="TextBox 55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1" name="TextBox 56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2" name="TextBox 56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3" name="TextBox 56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4" name="TextBox 56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5" name="TextBox 56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6" name="TextBox 3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7" name="TextBox 3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8" name="TextBox 56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69" name="TextBox 56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0" name="TextBox 56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1" name="TextBox 57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2" name="TextBox 57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3" name="TextBox 57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4" name="TextBox 57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5" name="TextBox 57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6" name="TextBox 57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7" name="TextBox 57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8" name="TextBox 57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79" name="TextBox 57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0" name="TextBox 57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1" name="TextBox 58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2" name="TextBox 58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3" name="TextBox 58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4" name="TextBox 58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5" name="TextBox 58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6" name="TextBox 58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7" name="TextBox 58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8" name="TextBox 58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89" name="TextBox 58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0" name="TextBox 58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1" name="TextBox 59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2" name="TextBox 59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3" name="TextBox 59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4" name="TextBox 59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5" name="TextBox 59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6" name="TextBox 59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7" name="TextBox 59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8" name="TextBox 59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599" name="TextBox 59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0" name="TextBox 59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1" name="TextBox 60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2" name="TextBox 60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3" name="TextBox 60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4" name="TextBox 60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5" name="TextBox 60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6" name="TextBox 60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7" name="TextBox 60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8" name="TextBox 60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09" name="TextBox 60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0" name="TextBox 60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1" name="TextBox 61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2" name="TextBox 61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3" name="TextBox 61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4" name="TextBox 61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615" name="TextBox 61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16" name="TextBox 615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17" name="TextBox 616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18" name="TextBox 617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19" name="TextBox 618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0" name="TextBox 619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1" name="TextBox 620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2" name="TextBox 621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3" name="TextBox 622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4" name="TextBox 623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5" name="TextBox 624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6" name="TextBox 625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7" name="TextBox 626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8" name="TextBox 627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29" name="TextBox 628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30" name="TextBox 629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40</xdr:row>
      <xdr:rowOff>572001</xdr:rowOff>
    </xdr:from>
    <xdr:ext cx="184731" cy="264560"/>
    <xdr:sp macro="" textlink="">
      <xdr:nvSpPr>
        <xdr:cNvPr id="631" name="TextBox 630"/>
        <xdr:cNvSpPr txBox="1"/>
      </xdr:nvSpPr>
      <xdr:spPr>
        <a:xfrm>
          <a:off x="727409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2" name="TextBox 631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3" name="TextBox 632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4" name="TextBox 633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5" name="TextBox 634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6" name="TextBox 635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7" name="TextBox 636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8" name="TextBox 637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39" name="TextBox 638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0" name="TextBox 639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1" name="TextBox 640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2" name="TextBox 641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3" name="TextBox 642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4" name="TextBox 643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5" name="TextBox 644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6" name="TextBox 645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47" name="TextBox 646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48" name="TextBox 647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49" name="TextBox 648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0" name="TextBox 649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1" name="TextBox 650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2" name="TextBox 651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3" name="TextBox 652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4" name="TextBox 653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5" name="TextBox 654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6" name="TextBox 655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7" name="TextBox 656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8" name="TextBox 657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59" name="TextBox 658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60" name="TextBox 659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61" name="TextBox 660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62" name="TextBox 661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63" name="TextBox 662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664" name="TextBox 663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665" name="TextBox 664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666" name="TextBox 665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667" name="TextBox 666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40</xdr:row>
      <xdr:rowOff>572001</xdr:rowOff>
    </xdr:from>
    <xdr:ext cx="184731" cy="264560"/>
    <xdr:sp macro="" textlink="">
      <xdr:nvSpPr>
        <xdr:cNvPr id="668" name="TextBox 667"/>
        <xdr:cNvSpPr txBox="1"/>
      </xdr:nvSpPr>
      <xdr:spPr>
        <a:xfrm>
          <a:off x="546534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40</xdr:row>
      <xdr:rowOff>572001</xdr:rowOff>
    </xdr:from>
    <xdr:ext cx="184731" cy="264560"/>
    <xdr:sp macro="" textlink="">
      <xdr:nvSpPr>
        <xdr:cNvPr id="669" name="TextBox 668"/>
        <xdr:cNvSpPr txBox="1"/>
      </xdr:nvSpPr>
      <xdr:spPr>
        <a:xfrm>
          <a:off x="546534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70" name="TextBox 669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71" name="TextBox 670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72" name="TextBox 671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73" name="TextBox 672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74" name="TextBox 673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75" name="TextBox 674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76" name="TextBox 675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77" name="TextBox 676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678" name="TextBox 677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679" name="TextBox 678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680" name="TextBox 679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681" name="TextBox 680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82" name="TextBox 681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40</xdr:row>
      <xdr:rowOff>572001</xdr:rowOff>
    </xdr:from>
    <xdr:ext cx="184731" cy="264560"/>
    <xdr:sp macro="" textlink="">
      <xdr:nvSpPr>
        <xdr:cNvPr id="683" name="TextBox 682"/>
        <xdr:cNvSpPr txBox="1"/>
      </xdr:nvSpPr>
      <xdr:spPr>
        <a:xfrm>
          <a:off x="8940967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84" name="TextBox 683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40</xdr:row>
      <xdr:rowOff>572001</xdr:rowOff>
    </xdr:from>
    <xdr:ext cx="184731" cy="264560"/>
    <xdr:sp macro="" textlink="">
      <xdr:nvSpPr>
        <xdr:cNvPr id="685" name="TextBox 684"/>
        <xdr:cNvSpPr txBox="1"/>
      </xdr:nvSpPr>
      <xdr:spPr>
        <a:xfrm>
          <a:off x="11887200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86" name="TextBox 685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87" name="TextBox 686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88" name="TextBox 687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89" name="TextBox 688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90" name="TextBox 689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91" name="TextBox 690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92" name="TextBox 691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93" name="TextBox 692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94" name="TextBox 693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695" name="TextBox 694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96" name="TextBox 695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697" name="TextBox 696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698" name="TextBox 69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699" name="TextBox 69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00" name="TextBox 69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01" name="TextBox 70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02" name="TextBox 70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03" name="TextBox 70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04" name="TextBox 70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05" name="TextBox 70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06" name="TextBox 705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07" name="TextBox 706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08" name="TextBox 70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09" name="TextBox 70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0" name="TextBox 70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1" name="TextBox 71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2" name="TextBox 71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3" name="TextBox 71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4" name="TextBox 71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15" name="TextBox 71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16" name="TextBox 71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17" name="TextBox 71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18" name="TextBox 71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19" name="TextBox 71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0" name="TextBox 71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1" name="TextBox 72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22" name="TextBox 72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23" name="TextBox 72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24" name="TextBox 723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25" name="TextBox 724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6" name="TextBox 72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7" name="TextBox 72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8" name="TextBox 72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29" name="TextBox 72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0" name="TextBox 72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1" name="TextBox 73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2" name="TextBox 73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3" name="TextBox 73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4" name="TextBox 73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5" name="TextBox 73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6" name="TextBox 73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7" name="TextBox 73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8" name="TextBox 73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39" name="TextBox 73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40" name="TextBox 73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41" name="TextBox 74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2" name="TextBox 741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3" name="TextBox 742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4" name="TextBox 743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5" name="TextBox 744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6" name="TextBox 745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47" name="TextBox 746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48" name="TextBox 74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49" name="TextBox 74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750" name="TextBox 749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751" name="TextBox 750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52" name="TextBox 751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53" name="TextBox 752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4" name="TextBox 75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5" name="TextBox 75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6" name="TextBox 75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7" name="TextBox 75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8" name="TextBox 75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59" name="TextBox 75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60" name="TextBox 75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61" name="TextBox 76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2" name="TextBox 76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3" name="TextBox 76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4" name="TextBox 76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5" name="TextBox 76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6" name="TextBox 76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7" name="TextBox 76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8" name="TextBox 76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69" name="TextBox 76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0" name="TextBox 76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1" name="TextBox 77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2" name="TextBox 77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3" name="TextBox 77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4" name="TextBox 77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5" name="TextBox 77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6" name="TextBox 77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77" name="TextBox 77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78" name="TextBox 777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79" name="TextBox 778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80" name="TextBox 779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81" name="TextBox 780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82" name="TextBox 781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783" name="TextBox 782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84" name="TextBox 78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785" name="TextBox 78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786" name="TextBox 785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787" name="TextBox 786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88" name="TextBox 787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789" name="TextBox 788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0" name="TextBox 78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1" name="TextBox 79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2" name="TextBox 79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3" name="TextBox 79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4" name="TextBox 79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5" name="TextBox 79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6" name="TextBox 79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7" name="TextBox 79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8" name="TextBox 79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799" name="TextBox 79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0" name="TextBox 79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1" name="TextBox 80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2" name="TextBox 80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3" name="TextBox 80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4" name="TextBox 80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05" name="TextBox 80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06" name="TextBox 80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07" name="TextBox 80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08" name="TextBox 80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09" name="TextBox 80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0" name="TextBox 80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1" name="TextBox 81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2" name="TextBox 81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3" name="TextBox 81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4" name="TextBox 81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5" name="TextBox 81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6" name="TextBox 81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7" name="TextBox 81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8" name="TextBox 81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19" name="TextBox 81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20" name="TextBox 81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21" name="TextBox 82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2" name="TextBox 821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3" name="TextBox 822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4" name="TextBox 823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5" name="TextBox 824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6" name="TextBox 825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27" name="TextBox 826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28" name="TextBox 82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29" name="TextBox 82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830" name="TextBox 829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831" name="TextBox 830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832" name="TextBox 831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833" name="TextBox 832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4" name="TextBox 83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5" name="TextBox 83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6" name="TextBox 83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7" name="TextBox 83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8" name="TextBox 83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39" name="TextBox 83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0" name="TextBox 83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1" name="TextBox 84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2" name="TextBox 84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3" name="TextBox 84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4" name="TextBox 84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5" name="TextBox 84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6" name="TextBox 84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7" name="TextBox 84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8" name="TextBox 84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49" name="TextBox 84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0" name="TextBox 84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1" name="TextBox 85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2" name="TextBox 85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3" name="TextBox 85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4" name="TextBox 85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5" name="TextBox 85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6" name="TextBox 85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57" name="TextBox 85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58" name="TextBox 85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59" name="TextBox 85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0" name="TextBox 85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1" name="TextBox 86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2" name="TextBox 86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3" name="TextBox 86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4" name="TextBox 86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5" name="TextBox 86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6" name="TextBox 86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7" name="TextBox 86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8" name="TextBox 86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69" name="TextBox 86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70" name="TextBox 86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71" name="TextBox 87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72" name="TextBox 87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73" name="TextBox 87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4" name="TextBox 873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5" name="TextBox 874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6" name="TextBox 875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7" name="TextBox 876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8" name="TextBox 877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879" name="TextBox 878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80" name="TextBox 87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881" name="TextBox 88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882" name="TextBox 881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883" name="TextBox 882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884" name="TextBox 883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885" name="TextBox 884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86" name="TextBox 88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87" name="TextBox 88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88" name="TextBox 88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89" name="TextBox 88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0" name="TextBox 88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1" name="TextBox 89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2" name="TextBox 89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3" name="TextBox 89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4" name="TextBox 89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5" name="TextBox 89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6" name="TextBox 89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7" name="TextBox 89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8" name="TextBox 89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899" name="TextBox 89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0" name="TextBox 89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1" name="TextBox 90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2" name="TextBox 90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3" name="TextBox 90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4" name="TextBox 90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5" name="TextBox 90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6" name="TextBox 90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7" name="TextBox 90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8" name="TextBox 90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09" name="TextBox 90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0" name="TextBox 90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1" name="TextBox 91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2" name="TextBox 91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3" name="TextBox 91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4" name="TextBox 91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5" name="TextBox 91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6" name="TextBox 91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17" name="TextBox 91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18" name="TextBox 91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19" name="TextBox 91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0" name="TextBox 91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1" name="TextBox 92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2" name="TextBox 92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3" name="TextBox 92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4" name="TextBox 92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5" name="TextBox 92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6" name="TextBox 92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7" name="TextBox 92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8" name="TextBox 92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29" name="TextBox 92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30" name="TextBox 92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31" name="TextBox 93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32" name="TextBox 93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33" name="TextBox 93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4" name="TextBox 933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5" name="TextBox 934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6" name="TextBox 935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7" name="TextBox 936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8" name="TextBox 937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939" name="TextBox 938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40" name="TextBox 93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41" name="TextBox 94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942" name="TextBox 941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943" name="TextBox 942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944" name="TextBox 943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945" name="TextBox 944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46" name="TextBox 94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47" name="TextBox 94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48" name="TextBox 94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49" name="TextBox 94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0" name="TextBox 94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1" name="TextBox 95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2" name="TextBox 95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3" name="TextBox 95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4" name="TextBox 95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5" name="TextBox 95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6" name="TextBox 95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7" name="TextBox 95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8" name="TextBox 95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59" name="TextBox 95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0" name="TextBox 95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1" name="TextBox 96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2" name="TextBox 96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3" name="TextBox 96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4" name="TextBox 96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5" name="TextBox 96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6" name="TextBox 96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7" name="TextBox 96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8" name="TextBox 96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69" name="TextBox 96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0" name="TextBox 96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1" name="TextBox 97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2" name="TextBox 97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3" name="TextBox 97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4" name="TextBox 97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5" name="TextBox 97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6" name="TextBox 975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7" name="TextBox 976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8" name="TextBox 977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79" name="TextBox 978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0" name="TextBox 979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1" name="TextBox 980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2" name="TextBox 981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3" name="TextBox 982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4" name="TextBox 983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40</xdr:row>
      <xdr:rowOff>572001</xdr:rowOff>
    </xdr:from>
    <xdr:ext cx="184731" cy="264560"/>
    <xdr:sp macro="" textlink="">
      <xdr:nvSpPr>
        <xdr:cNvPr id="985" name="TextBox 984"/>
        <xdr:cNvSpPr txBox="1"/>
      </xdr:nvSpPr>
      <xdr:spPr>
        <a:xfrm>
          <a:off x="463817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86" name="TextBox 98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87" name="TextBox 98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88" name="TextBox 98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89" name="TextBox 98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0" name="TextBox 98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1" name="TextBox 99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2" name="TextBox 991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3" name="TextBox 992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4" name="TextBox 993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5" name="TextBox 994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6" name="TextBox 995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7" name="TextBox 996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8" name="TextBox 99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999" name="TextBox 99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40</xdr:row>
      <xdr:rowOff>572001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55570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40</xdr:row>
      <xdr:rowOff>572001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571875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40</xdr:row>
      <xdr:rowOff>572001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6368214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40</xdr:row>
      <xdr:rowOff>572001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8251658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40</xdr:row>
      <xdr:rowOff>572001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1427493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4" name="TextBox 3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5" name="TextBox 3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43</xdr:row>
      <xdr:rowOff>1003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727409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1003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546534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1003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546534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43</xdr:row>
      <xdr:rowOff>1003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8940967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43</xdr:row>
      <xdr:rowOff>1003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1887200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43</xdr:row>
      <xdr:rowOff>1003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463817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43</xdr:row>
      <xdr:rowOff>1003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55570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43</xdr:row>
      <xdr:rowOff>1003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571875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43</xdr:row>
      <xdr:rowOff>1003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6368214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43</xdr:row>
      <xdr:rowOff>1003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8251658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43</xdr:row>
      <xdr:rowOff>1003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1427493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2" name="TextBox 3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3" name="TextBox 3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45</xdr:row>
      <xdr:rowOff>5013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27409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45</xdr:row>
      <xdr:rowOff>5013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46534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45</xdr:row>
      <xdr:rowOff>5013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46534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45</xdr:row>
      <xdr:rowOff>5013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8940967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45</xdr:row>
      <xdr:rowOff>5013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1887200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45</xdr:row>
      <xdr:rowOff>5013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463817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45</xdr:row>
      <xdr:rowOff>5013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55570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5013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571875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45</xdr:row>
      <xdr:rowOff>5013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368214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45</xdr:row>
      <xdr:rowOff>5013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8251658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45</xdr:row>
      <xdr:rowOff>5013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1427493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0" name="TextBox 3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1" name="TextBox 3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5515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27409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5515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46534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5515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46534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5515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8940967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5515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1887200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5515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463817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5515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55570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5515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571875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5515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6368214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5515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8251658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5515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1427493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8" name="TextBox 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599" name="TextBox 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6" name="TextBox 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7" name="TextBox 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4" name="TextBox 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5" name="TextBox 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619125</xdr:colOff>
      <xdr:row>46</xdr:row>
      <xdr:rowOff>497305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536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2" name="TextBox 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3" name="TextBox 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0" name="TextBox 3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1" name="TextBox 3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35</xdr:row>
      <xdr:rowOff>501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727409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35</xdr:row>
      <xdr:rowOff>501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546534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35</xdr:row>
      <xdr:rowOff>501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546534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35</xdr:row>
      <xdr:rowOff>501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8940967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35</xdr:row>
      <xdr:rowOff>501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11887200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35</xdr:row>
      <xdr:rowOff>501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463817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35</xdr:row>
      <xdr:rowOff>501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55570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501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571875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35</xdr:row>
      <xdr:rowOff>501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368214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35</xdr:row>
      <xdr:rowOff>501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8251658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35</xdr:row>
      <xdr:rowOff>501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11427493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8" name="TextBox 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39" name="TextBox 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29</xdr:row>
      <xdr:rowOff>537912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546534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29</xdr:row>
      <xdr:rowOff>537912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546534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6" name="TextBox 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7" name="TextBox 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21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546534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21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546534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4" name="TextBox 3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5" name="TextBox 3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727409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546534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546534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28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8940967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28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1887200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463817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55570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3571875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6368214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8251658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1427493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2" name="TextBox 3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3" name="TextBox 3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27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546534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27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546534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0" name="TextBox 3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1" name="TextBox 3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27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727409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27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546534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27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546534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27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8940967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27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11887200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27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463817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27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55570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3571875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27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6368214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27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8251658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27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11427493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8" name="TextBox 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79" name="TextBox 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21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727409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21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546534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21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546534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21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8940967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21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11887200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21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10165682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21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463817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21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55570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3571875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21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6368214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21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8251658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21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11427493" y="13209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6" name="TextBox 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7" name="TextBox 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29</xdr:row>
      <xdr:rowOff>537912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727409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29</xdr:row>
      <xdr:rowOff>537912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546534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29</xdr:row>
      <xdr:rowOff>537912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546534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29</xdr:row>
      <xdr:rowOff>537912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463817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29</xdr:row>
      <xdr:rowOff>537912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55570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619125</xdr:colOff>
      <xdr:row>29</xdr:row>
      <xdr:rowOff>537912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536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537912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571875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29</xdr:row>
      <xdr:rowOff>537912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6368214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29</xdr:row>
      <xdr:rowOff>537912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8251658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29</xdr:row>
      <xdr:rowOff>537912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8940967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29</xdr:row>
      <xdr:rowOff>537912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11887200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29</xdr:row>
      <xdr:rowOff>537912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11427493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22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10165682" y="13786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23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10165682" y="14362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24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10165682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10165682" y="1556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26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10165682" y="16142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10165682" y="16781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28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10165682" y="17320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27</xdr:row>
      <xdr:rowOff>531395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10165682" y="178468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5514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10165682" y="184108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29</xdr:row>
      <xdr:rowOff>537912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10165682" y="189497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3008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10165682" y="195011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30</xdr:row>
      <xdr:rowOff>547437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10165682" y="20015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31</xdr:row>
      <xdr:rowOff>480761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10165682" y="205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33</xdr:row>
      <xdr:rowOff>4512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10165682" y="210301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34</xdr:row>
      <xdr:rowOff>8022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10165682" y="21581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501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10165682" y="22120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35</xdr:row>
      <xdr:rowOff>519864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10165682" y="2264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36</xdr:row>
      <xdr:rowOff>626143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10165682" y="23273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7019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10165682" y="238500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38</xdr:row>
      <xdr:rowOff>650207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10165682" y="2450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39</xdr:row>
      <xdr:rowOff>480260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10165682" y="2499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40</xdr:row>
      <xdr:rowOff>572001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10165682" y="25567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42</xdr:row>
      <xdr:rowOff>5014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10165682" y="26106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1003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10165682" y="26619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43</xdr:row>
      <xdr:rowOff>533400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10165682" y="27158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45</xdr:row>
      <xdr:rowOff>5013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10165682" y="27735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9024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10165682" y="28286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5515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10165682" y="28900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4" name="TextBox 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5" name="TextBox 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46</xdr:row>
      <xdr:rowOff>497305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727409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46</xdr:row>
      <xdr:rowOff>497305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546534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46</xdr:row>
      <xdr:rowOff>497305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8940967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46</xdr:row>
      <xdr:rowOff>497305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11887200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46</xdr:row>
      <xdr:rowOff>497305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463817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46</xdr:row>
      <xdr:rowOff>497305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255570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497305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3571875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46</xdr:row>
      <xdr:rowOff>497305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6368214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46</xdr:row>
      <xdr:rowOff>497305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8251658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46</xdr:row>
      <xdr:rowOff>497305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11427493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2" name="TextBox 3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3" name="TextBox 3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49</xdr:row>
      <xdr:rowOff>1002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1002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1002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49</xdr:row>
      <xdr:rowOff>1002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49</xdr:row>
      <xdr:rowOff>1002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49</xdr:row>
      <xdr:rowOff>1002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463817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49</xdr:row>
      <xdr:rowOff>1002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1002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357187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49</xdr:row>
      <xdr:rowOff>1002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6368214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49</xdr:row>
      <xdr:rowOff>1002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49</xdr:row>
      <xdr:rowOff>1002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11427493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46</xdr:row>
      <xdr:rowOff>497305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10165682" y="29402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47</xdr:row>
      <xdr:rowOff>484271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10165682" y="29890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49</xdr:row>
      <xdr:rowOff>1002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1016568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0" name="TextBox 1001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1" name="TextBox 1001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2" name="TextBox 1001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3" name="TextBox 1001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4" name="TextBox 1001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5" name="TextBox 1002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6" name="TextBox 1002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7" name="TextBox 1002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8" name="TextBox 1002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599" name="TextBox 1002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0" name="TextBox 1002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1" name="TextBox 1002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2" name="TextBox 1002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3" name="TextBox 1002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4" name="TextBox 1002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5" name="TextBox 1003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6" name="TextBox 1003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7" name="TextBox 1003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8" name="TextBox 1003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09" name="TextBox 1003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0" name="TextBox 1003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1" name="TextBox 1003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2" name="TextBox 1003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3" name="TextBox 1003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4" name="TextBox 1003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5" name="TextBox 1004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6" name="TextBox 1004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7" name="TextBox 1004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8" name="TextBox 1004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19" name="TextBox 1004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0" name="TextBox 1004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1" name="TextBox 1004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2" name="TextBox 1004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3" name="TextBox 1004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4" name="TextBox 1004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5" name="TextBox 1005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6" name="TextBox 1005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7" name="TextBox 1005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8" name="TextBox 1005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29" name="TextBox 1005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0" name="TextBox 1005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1" name="TextBox 1005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2" name="TextBox 1005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3" name="TextBox 1005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4" name="TextBox 1005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5" name="TextBox 1006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6" name="TextBox 1006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7" name="TextBox 1006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8" name="TextBox 1006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39" name="TextBox 1006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0" name="TextBox 1006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1" name="TextBox 1006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2" name="TextBox 1006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3" name="TextBox 1006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4" name="TextBox 1006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5" name="TextBox 1007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6" name="TextBox 3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7" name="TextBox 3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8" name="TextBox 1007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49" name="TextBox 1007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0" name="TextBox 1007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1" name="TextBox 1007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2" name="TextBox 1007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3" name="TextBox 1007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4" name="TextBox 1007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5" name="TextBox 1008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6" name="TextBox 1008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7" name="TextBox 1008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8" name="TextBox 1008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59" name="TextBox 1008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0" name="TextBox 1008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1" name="TextBox 1008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2" name="TextBox 1008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3" name="TextBox 1008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4" name="TextBox 1008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5" name="TextBox 1009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6" name="TextBox 1009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7" name="TextBox 1009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8" name="TextBox 1009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69" name="TextBox 1009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0" name="TextBox 1009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1" name="TextBox 1009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2" name="TextBox 1009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3" name="TextBox 1009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4" name="TextBox 1009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5" name="TextBox 1010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6" name="TextBox 1010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7" name="TextBox 1010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8" name="TextBox 1010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79" name="TextBox 1010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0" name="TextBox 1010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1" name="TextBox 1010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2" name="TextBox 1010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3" name="TextBox 1010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4" name="TextBox 1010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5" name="TextBox 1011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6" name="TextBox 1011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7" name="TextBox 1011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8" name="TextBox 1011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89" name="TextBox 1011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0" name="TextBox 1011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1" name="TextBox 1011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2" name="TextBox 1011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3" name="TextBox 1011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4" name="TextBox 1011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695" name="TextBox 1012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69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69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69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69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0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1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50</xdr:row>
      <xdr:rowOff>4512</xdr:rowOff>
    </xdr:from>
    <xdr:ext cx="184731" cy="264560"/>
    <xdr:sp macro="" textlink="">
      <xdr:nvSpPr>
        <xdr:cNvPr id="1071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2" name="TextBox 1013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3" name="TextBox 1013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4" name="TextBox 10139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5" name="TextBox 10140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6" name="TextBox 10141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7" name="TextBox 10142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8" name="TextBox 10143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19" name="TextBox 10144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0" name="TextBox 10145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1" name="TextBox 10146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2" name="TextBox 1014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3" name="TextBox 1014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4" name="TextBox 10149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5" name="TextBox 10150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6" name="TextBox 10151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27" name="TextBox 10152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2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2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3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4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4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4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4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4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4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0746" name="TextBox 10171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0747" name="TextBox 10172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50</xdr:row>
      <xdr:rowOff>4512</xdr:rowOff>
    </xdr:from>
    <xdr:ext cx="184731" cy="264560"/>
    <xdr:sp macro="" textlink="">
      <xdr:nvSpPr>
        <xdr:cNvPr id="1074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50</xdr:row>
      <xdr:rowOff>4512</xdr:rowOff>
    </xdr:from>
    <xdr:ext cx="184731" cy="264560"/>
    <xdr:sp macro="" textlink="">
      <xdr:nvSpPr>
        <xdr:cNvPr id="1074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5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5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5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5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5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5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5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5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5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5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0760" name="TextBox 10185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0761" name="TextBox 10186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6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50</xdr:row>
      <xdr:rowOff>4512</xdr:rowOff>
    </xdr:from>
    <xdr:ext cx="184731" cy="264560"/>
    <xdr:sp macro="" textlink="">
      <xdr:nvSpPr>
        <xdr:cNvPr id="1076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6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50</xdr:row>
      <xdr:rowOff>4512</xdr:rowOff>
    </xdr:from>
    <xdr:ext cx="184731" cy="264560"/>
    <xdr:sp macro="" textlink="">
      <xdr:nvSpPr>
        <xdr:cNvPr id="1076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66" name="TextBox 10191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67" name="TextBox 10192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68" name="TextBox 10193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69" name="TextBox 10194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70" name="TextBox 10195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71" name="TextBox 10196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72" name="TextBox 1019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73" name="TextBox 1019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74" name="TextBox 10199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775" name="TextBox 10200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76" name="TextBox 10201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0777" name="TextBox 10202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78" name="TextBox 1020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79" name="TextBox 1020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80" name="TextBox 1020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81" name="TextBox 1020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82" name="TextBox 1020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83" name="TextBox 1020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84" name="TextBox 1020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85" name="TextBox 1021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8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78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88" name="TextBox 1021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89" name="TextBox 1021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0" name="TextBox 1021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1" name="TextBox 1021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2" name="TextBox 1021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3" name="TextBox 1021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4" name="TextBox 1021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795" name="TextBox 1022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96" name="TextBox 1022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97" name="TextBox 1022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98" name="TextBox 1022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799" name="TextBox 1022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0" name="TextBox 1022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1" name="TextBox 1022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02" name="TextBox 1022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03" name="TextBox 1022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0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0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6" name="TextBox 1023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7" name="TextBox 1023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8" name="TextBox 1023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09" name="TextBox 1023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0" name="TextBox 1023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1" name="TextBox 1023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2" name="TextBox 1023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3" name="TextBox 1023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4" name="TextBox 1023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5" name="TextBox 1024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6" name="TextBox 1024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7" name="TextBox 1024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8" name="TextBox 1024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19" name="TextBox 1024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20" name="TextBox 1024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21" name="TextBox 1024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2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28" name="TextBox 1025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29" name="TextBox 1025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830" name="TextBox 10255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831" name="TextBox 10256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3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3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4" name="TextBox 1025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5" name="TextBox 1026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6" name="TextBox 1026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7" name="TextBox 1026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8" name="TextBox 1026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39" name="TextBox 1026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40" name="TextBox 1026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41" name="TextBox 1026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2" name="TextBox 1026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3" name="TextBox 1026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4" name="TextBox 1026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5" name="TextBox 1027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6" name="TextBox 1027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7" name="TextBox 1027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8" name="TextBox 1027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49" name="TextBox 1027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0" name="TextBox 1027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1" name="TextBox 1027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2" name="TextBox 1027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3" name="TextBox 1027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4" name="TextBox 1027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5" name="TextBox 1028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6" name="TextBox 1028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57" name="TextBox 1028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5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5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6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6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6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86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64" name="TextBox 1028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65" name="TextBox 1029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866" name="TextBox 10291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867" name="TextBox 10292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6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86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0" name="TextBox 1029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1" name="TextBox 1029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2" name="TextBox 1029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3" name="TextBox 1029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4" name="TextBox 1029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5" name="TextBox 1030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6" name="TextBox 1030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7" name="TextBox 1030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8" name="TextBox 1030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79" name="TextBox 1030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0" name="TextBox 1030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1" name="TextBox 1030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2" name="TextBox 1030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3" name="TextBox 1030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4" name="TextBox 1030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885" name="TextBox 1031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86" name="TextBox 1031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87" name="TextBox 1031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88" name="TextBox 1031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89" name="TextBox 1031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0" name="TextBox 1031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1" name="TextBox 1031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2" name="TextBox 1031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3" name="TextBox 1031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4" name="TextBox 1031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5" name="TextBox 1032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6" name="TextBox 1032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7" name="TextBox 1032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8" name="TextBox 1032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899" name="TextBox 1032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00" name="TextBox 1032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01" name="TextBox 1032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0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08" name="TextBox 1033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09" name="TextBox 1033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910" name="TextBox 10335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911" name="TextBox 10336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91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91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4" name="TextBox 1033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5" name="TextBox 1034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6" name="TextBox 1034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7" name="TextBox 1034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8" name="TextBox 1034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19" name="TextBox 1034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0" name="TextBox 1034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1" name="TextBox 1034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2" name="TextBox 1034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3" name="TextBox 1034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4" name="TextBox 1034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5" name="TextBox 1035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6" name="TextBox 1035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7" name="TextBox 1035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8" name="TextBox 1035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29" name="TextBox 1035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0" name="TextBox 1035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1" name="TextBox 1035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2" name="TextBox 1035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3" name="TextBox 1035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4" name="TextBox 1035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5" name="TextBox 1036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6" name="TextBox 1036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37" name="TextBox 1036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38" name="TextBox 1036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39" name="TextBox 1036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0" name="TextBox 1036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1" name="TextBox 1036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2" name="TextBox 1036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3" name="TextBox 1036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4" name="TextBox 1036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5" name="TextBox 1037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6" name="TextBox 1037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7" name="TextBox 1037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8" name="TextBox 1037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49" name="TextBox 1037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50" name="TextBox 1037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51" name="TextBox 1037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52" name="TextBox 1037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53" name="TextBox 1037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095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60" name="TextBox 1038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61" name="TextBox 1038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962" name="TextBox 10387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0963" name="TextBox 10388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96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096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66" name="TextBox 1039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67" name="TextBox 1039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68" name="TextBox 1039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69" name="TextBox 1039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0" name="TextBox 1039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1" name="TextBox 1039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2" name="TextBox 1039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3" name="TextBox 1039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4" name="TextBox 1039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5" name="TextBox 1040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6" name="TextBox 1040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7" name="TextBox 1040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8" name="TextBox 1040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79" name="TextBox 1040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0" name="TextBox 1040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1" name="TextBox 1040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2" name="TextBox 1040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3" name="TextBox 1040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4" name="TextBox 1040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5" name="TextBox 1041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6" name="TextBox 1041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7" name="TextBox 1041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8" name="TextBox 1041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89" name="TextBox 1041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0" name="TextBox 1041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1" name="TextBox 1041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2" name="TextBox 1041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3" name="TextBox 1041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4" name="TextBox 1041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5" name="TextBox 1042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6" name="TextBox 1042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0997" name="TextBox 1042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98" name="TextBox 1042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0999" name="TextBox 1042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0" name="TextBox 1042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1" name="TextBox 1042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2" name="TextBox 1042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3" name="TextBox 1042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4" name="TextBox 1042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5" name="TextBox 1043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6" name="TextBox 1043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7" name="TextBox 1043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8" name="TextBox 1043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09" name="TextBox 1043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10" name="TextBox 1043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11" name="TextBox 1043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12" name="TextBox 1043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13" name="TextBox 1043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1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20" name="TextBox 1044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21" name="TextBox 1044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1022" name="TextBox 10447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1023" name="TextBox 10448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2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2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26" name="TextBox 1045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27" name="TextBox 1045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28" name="TextBox 1045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29" name="TextBox 1045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0" name="TextBox 1045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1" name="TextBox 1045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2" name="TextBox 1045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3" name="TextBox 1045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4" name="TextBox 1045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5" name="TextBox 1046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6" name="TextBox 1046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7" name="TextBox 1046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8" name="TextBox 1046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39" name="TextBox 1046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0" name="TextBox 1046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1" name="TextBox 1046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2" name="TextBox 1046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3" name="TextBox 1046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4" name="TextBox 1046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5" name="TextBox 1047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6" name="TextBox 1047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7" name="TextBox 1047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8" name="TextBox 1047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49" name="TextBox 1047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0" name="TextBox 1047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1" name="TextBox 1047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2" name="TextBox 1047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3" name="TextBox 1047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4" name="TextBox 1047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5" name="TextBox 1048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6" name="TextBox 10481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7" name="TextBox 10482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8" name="TextBox 10483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59" name="TextBox 10484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0" name="TextBox 10485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1" name="TextBox 10486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2" name="TextBox 10487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3" name="TextBox 10488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4" name="TextBox 10489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50</xdr:row>
      <xdr:rowOff>4512</xdr:rowOff>
    </xdr:from>
    <xdr:ext cx="184731" cy="264560"/>
    <xdr:sp macro="" textlink="">
      <xdr:nvSpPr>
        <xdr:cNvPr id="11065" name="TextBox 10490"/>
        <xdr:cNvSpPr txBox="1"/>
      </xdr:nvSpPr>
      <xdr:spPr>
        <a:xfrm>
          <a:off x="463817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66" name="TextBox 1049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67" name="TextBox 1049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68" name="TextBox 1049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69" name="TextBox 1049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0" name="TextBox 1049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1" name="TextBox 1049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2" name="TextBox 10497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3" name="TextBox 10498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4" name="TextBox 10499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5" name="TextBox 10500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6" name="TextBox 10501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7" name="TextBox 10502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8" name="TextBox 1050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79" name="TextBox 1050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80" name="TextBox 10505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81" name="TextBox 10506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50</xdr:row>
      <xdr:rowOff>4512</xdr:rowOff>
    </xdr:from>
    <xdr:ext cx="184731" cy="264560"/>
    <xdr:sp macro="" textlink="">
      <xdr:nvSpPr>
        <xdr:cNvPr id="1108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88" name="TextBox 10513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4512</xdr:rowOff>
    </xdr:from>
    <xdr:ext cx="184731" cy="264560"/>
    <xdr:sp macro="" textlink="">
      <xdr:nvSpPr>
        <xdr:cNvPr id="11089" name="TextBox 10514"/>
        <xdr:cNvSpPr txBox="1"/>
      </xdr:nvSpPr>
      <xdr:spPr>
        <a:xfrm>
          <a:off x="3571875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1090" name="TextBox 10515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50</xdr:row>
      <xdr:rowOff>4512</xdr:rowOff>
    </xdr:from>
    <xdr:ext cx="184731" cy="264560"/>
    <xdr:sp macro="" textlink="">
      <xdr:nvSpPr>
        <xdr:cNvPr id="11091" name="TextBox 10516"/>
        <xdr:cNvSpPr txBox="1"/>
      </xdr:nvSpPr>
      <xdr:spPr>
        <a:xfrm>
          <a:off x="6368214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9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9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9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50</xdr:row>
      <xdr:rowOff>4512</xdr:rowOff>
    </xdr:from>
    <xdr:ext cx="184731" cy="264560"/>
    <xdr:sp macro="" textlink="">
      <xdr:nvSpPr>
        <xdr:cNvPr id="1109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1096" name="TextBox 10521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50</xdr:row>
      <xdr:rowOff>4512</xdr:rowOff>
    </xdr:from>
    <xdr:ext cx="184731" cy="264560"/>
    <xdr:sp macro="" textlink="">
      <xdr:nvSpPr>
        <xdr:cNvPr id="11097" name="TextBox 10522"/>
        <xdr:cNvSpPr txBox="1"/>
      </xdr:nvSpPr>
      <xdr:spPr>
        <a:xfrm>
          <a:off x="11427493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098" name="TextBox 1056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099" name="TextBox 1056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0" name="TextBox 10569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1" name="TextBox 10570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2" name="TextBox 10571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3" name="TextBox 10572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4" name="TextBox 10573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5" name="TextBox 10574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6" name="TextBox 10575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7" name="TextBox 10576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8" name="TextBox 1057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09" name="TextBox 1057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0" name="TextBox 10579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1" name="TextBox 10580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2" name="TextBox 10581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3" name="TextBox 10582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4" name="TextBox 10583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5" name="TextBox 10584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6" name="TextBox 10585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7" name="TextBox 10586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8" name="TextBox 10587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50</xdr:row>
      <xdr:rowOff>4512</xdr:rowOff>
    </xdr:from>
    <xdr:ext cx="184731" cy="264560"/>
    <xdr:sp macro="" textlink="">
      <xdr:nvSpPr>
        <xdr:cNvPr id="11119" name="TextBox 10588"/>
        <xdr:cNvSpPr txBox="1"/>
      </xdr:nvSpPr>
      <xdr:spPr>
        <a:xfrm>
          <a:off x="10165682" y="292437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0" name="TextBox 1001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1" name="TextBox 1001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2" name="TextBox 1001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3" name="TextBox 1001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4" name="TextBox 1001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5" name="TextBox 1002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6" name="TextBox 1002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7" name="TextBox 1002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8" name="TextBox 1002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29" name="TextBox 1002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0" name="TextBox 1002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1" name="TextBox 1002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2" name="TextBox 1002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3" name="TextBox 1002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4" name="TextBox 1002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5" name="TextBox 1003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6" name="TextBox 1003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7" name="TextBox 1003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8" name="TextBox 1003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39" name="TextBox 1003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0" name="TextBox 1003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1" name="TextBox 1003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2" name="TextBox 1003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3" name="TextBox 1003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4" name="TextBox 1003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5" name="TextBox 1004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6" name="TextBox 1004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7" name="TextBox 1004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8" name="TextBox 1004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49" name="TextBox 1004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0" name="TextBox 1004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1" name="TextBox 1004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2" name="TextBox 1004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3" name="TextBox 1004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4" name="TextBox 1004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5" name="TextBox 1005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6" name="TextBox 1005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7" name="TextBox 1005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8" name="TextBox 1005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59" name="TextBox 1005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0" name="TextBox 1005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1" name="TextBox 1005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2" name="TextBox 1005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3" name="TextBox 1005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4" name="TextBox 1005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5" name="TextBox 1006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6" name="TextBox 1006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7" name="TextBox 1006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8" name="TextBox 1006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69" name="TextBox 1006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0" name="TextBox 1006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1" name="TextBox 1006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2" name="TextBox 1006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3" name="TextBox 1006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4" name="TextBox 1006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5" name="TextBox 1007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6" name="TextBox 3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7" name="TextBox 3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8" name="TextBox 1007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79" name="TextBox 1007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0" name="TextBox 1007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1" name="TextBox 1007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2" name="TextBox 1007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3" name="TextBox 1007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4" name="TextBox 1007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5" name="TextBox 1008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6" name="TextBox 1008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7" name="TextBox 1008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8" name="TextBox 1008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89" name="TextBox 1008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0" name="TextBox 1008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1" name="TextBox 1008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2" name="TextBox 1008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3" name="TextBox 1008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4" name="TextBox 1008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5" name="TextBox 1009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6" name="TextBox 1009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7" name="TextBox 1009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8" name="TextBox 1009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199" name="TextBox 1009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0" name="TextBox 1009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1" name="TextBox 1009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2" name="TextBox 1009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3" name="TextBox 1009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4" name="TextBox 1009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5" name="TextBox 1010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6" name="TextBox 1010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7" name="TextBox 1010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8" name="TextBox 1010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09" name="TextBox 1010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0" name="TextBox 1010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1" name="TextBox 1010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2" name="TextBox 1010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3" name="TextBox 1010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4" name="TextBox 1010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5" name="TextBox 1011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6" name="TextBox 1011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7" name="TextBox 1011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8" name="TextBox 1011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19" name="TextBox 1011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0" name="TextBox 1011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1" name="TextBox 1011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2" name="TextBox 1011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3" name="TextBox 1011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4" name="TextBox 1011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225" name="TextBox 1012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2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2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2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2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3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4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51</xdr:row>
      <xdr:rowOff>2005</xdr:rowOff>
    </xdr:from>
    <xdr:ext cx="184731" cy="264560"/>
    <xdr:sp macro="" textlink="">
      <xdr:nvSpPr>
        <xdr:cNvPr id="1124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2" name="TextBox 1013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3" name="TextBox 1013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4" name="TextBox 10139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5" name="TextBox 10140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6" name="TextBox 10141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7" name="TextBox 10142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8" name="TextBox 10143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49" name="TextBox 10144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0" name="TextBox 10145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1" name="TextBox 10146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2" name="TextBox 1014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3" name="TextBox 1014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4" name="TextBox 10149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5" name="TextBox 10150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6" name="TextBox 10151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57" name="TextBox 10152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5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5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6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7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7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7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7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27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27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276" name="TextBox 10171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277" name="TextBox 10172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51</xdr:row>
      <xdr:rowOff>2005</xdr:rowOff>
    </xdr:from>
    <xdr:ext cx="184731" cy="264560"/>
    <xdr:sp macro="" textlink="">
      <xdr:nvSpPr>
        <xdr:cNvPr id="1127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51</xdr:row>
      <xdr:rowOff>2005</xdr:rowOff>
    </xdr:from>
    <xdr:ext cx="184731" cy="264560"/>
    <xdr:sp macro="" textlink="">
      <xdr:nvSpPr>
        <xdr:cNvPr id="1127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8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8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8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8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8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8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8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8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28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28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290" name="TextBox 10185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291" name="TextBox 10186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9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51</xdr:row>
      <xdr:rowOff>2005</xdr:rowOff>
    </xdr:from>
    <xdr:ext cx="184731" cy="264560"/>
    <xdr:sp macro="" textlink="">
      <xdr:nvSpPr>
        <xdr:cNvPr id="1129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9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51</xdr:row>
      <xdr:rowOff>2005</xdr:rowOff>
    </xdr:from>
    <xdr:ext cx="184731" cy="264560"/>
    <xdr:sp macro="" textlink="">
      <xdr:nvSpPr>
        <xdr:cNvPr id="1129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296" name="TextBox 10191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297" name="TextBox 10192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98" name="TextBox 10193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299" name="TextBox 10194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00" name="TextBox 10195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01" name="TextBox 10196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302" name="TextBox 1019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303" name="TextBox 1019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04" name="TextBox 10199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05" name="TextBox 10200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306" name="TextBox 10201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307" name="TextBox 10202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08" name="TextBox 1020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09" name="TextBox 1020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10" name="TextBox 1020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11" name="TextBox 1020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12" name="TextBox 1020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13" name="TextBox 1020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14" name="TextBox 1020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15" name="TextBox 1021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1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1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18" name="TextBox 1021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19" name="TextBox 1021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0" name="TextBox 1021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1" name="TextBox 1021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2" name="TextBox 1021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3" name="TextBox 1021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4" name="TextBox 1021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25" name="TextBox 1022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26" name="TextBox 1022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27" name="TextBox 1022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28" name="TextBox 1022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29" name="TextBox 1022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0" name="TextBox 1022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1" name="TextBox 1022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32" name="TextBox 1022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33" name="TextBox 1022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3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3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6" name="TextBox 1023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7" name="TextBox 1023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8" name="TextBox 1023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39" name="TextBox 1023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0" name="TextBox 1023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1" name="TextBox 1023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2" name="TextBox 1023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3" name="TextBox 1023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4" name="TextBox 1023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5" name="TextBox 1024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6" name="TextBox 1024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7" name="TextBox 1024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8" name="TextBox 1024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49" name="TextBox 1024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50" name="TextBox 1024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51" name="TextBox 1024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5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58" name="TextBox 1025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59" name="TextBox 1025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60" name="TextBox 10255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61" name="TextBox 10256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6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6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4" name="TextBox 1025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5" name="TextBox 1026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6" name="TextBox 1026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7" name="TextBox 1026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8" name="TextBox 1026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69" name="TextBox 1026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70" name="TextBox 1026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371" name="TextBox 1026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2" name="TextBox 1026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3" name="TextBox 1026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4" name="TextBox 1026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5" name="TextBox 1027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6" name="TextBox 1027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7" name="TextBox 1027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8" name="TextBox 1027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79" name="TextBox 1027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0" name="TextBox 1027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1" name="TextBox 1027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2" name="TextBox 1027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3" name="TextBox 1027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4" name="TextBox 1027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5" name="TextBox 1028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6" name="TextBox 1028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87" name="TextBox 1028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8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8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9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9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9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39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94" name="TextBox 1028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395" name="TextBox 1029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96" name="TextBox 10291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397" name="TextBox 10292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9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39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0" name="TextBox 1029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1" name="TextBox 1029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2" name="TextBox 1029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3" name="TextBox 1029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4" name="TextBox 1029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5" name="TextBox 1030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6" name="TextBox 1030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7" name="TextBox 1030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8" name="TextBox 1030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09" name="TextBox 1030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0" name="TextBox 1030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1" name="TextBox 1030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2" name="TextBox 1030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3" name="TextBox 1030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4" name="TextBox 1030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15" name="TextBox 1031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16" name="TextBox 1031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17" name="TextBox 1031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18" name="TextBox 1031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19" name="TextBox 1031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0" name="TextBox 1031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1" name="TextBox 1031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2" name="TextBox 1031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3" name="TextBox 1031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4" name="TextBox 1031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5" name="TextBox 1032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6" name="TextBox 1032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7" name="TextBox 1032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8" name="TextBox 1032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29" name="TextBox 1032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30" name="TextBox 1032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31" name="TextBox 1032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3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38" name="TextBox 1033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39" name="TextBox 1033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440" name="TextBox 10335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441" name="TextBox 10336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44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44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4" name="TextBox 1033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5" name="TextBox 1034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6" name="TextBox 1034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7" name="TextBox 1034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8" name="TextBox 1034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49" name="TextBox 1034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0" name="TextBox 1034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1" name="TextBox 1034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2" name="TextBox 1034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3" name="TextBox 1034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4" name="TextBox 1034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5" name="TextBox 1035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6" name="TextBox 1035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7" name="TextBox 1035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8" name="TextBox 1035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59" name="TextBox 1035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0" name="TextBox 1035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1" name="TextBox 1035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2" name="TextBox 1035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3" name="TextBox 1035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4" name="TextBox 1035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5" name="TextBox 1036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6" name="TextBox 1036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67" name="TextBox 1036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68" name="TextBox 1036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69" name="TextBox 1036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0" name="TextBox 1036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1" name="TextBox 1036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2" name="TextBox 1036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3" name="TextBox 1036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4" name="TextBox 1036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5" name="TextBox 1037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6" name="TextBox 1037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7" name="TextBox 1037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8" name="TextBox 1037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79" name="TextBox 1037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80" name="TextBox 1037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81" name="TextBox 1037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82" name="TextBox 1037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83" name="TextBox 1037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48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90" name="TextBox 1038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491" name="TextBox 1038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492" name="TextBox 10387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493" name="TextBox 10388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49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49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96" name="TextBox 1039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97" name="TextBox 1039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98" name="TextBox 1039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499" name="TextBox 1039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0" name="TextBox 1039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1" name="TextBox 1039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2" name="TextBox 1039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3" name="TextBox 1039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4" name="TextBox 1039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5" name="TextBox 1040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6" name="TextBox 1040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7" name="TextBox 1040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8" name="TextBox 1040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09" name="TextBox 1040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0" name="TextBox 1040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1" name="TextBox 1040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2" name="TextBox 1040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3" name="TextBox 1040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4" name="TextBox 1040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5" name="TextBox 1041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6" name="TextBox 1041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7" name="TextBox 1041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8" name="TextBox 1041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19" name="TextBox 1041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0" name="TextBox 1041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1" name="TextBox 1041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2" name="TextBox 1041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3" name="TextBox 1041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4" name="TextBox 1041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5" name="TextBox 1042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6" name="TextBox 1042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27" name="TextBox 1042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28" name="TextBox 1042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29" name="TextBox 1042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0" name="TextBox 1042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1" name="TextBox 1042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2" name="TextBox 1042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3" name="TextBox 1042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4" name="TextBox 1042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5" name="TextBox 1043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6" name="TextBox 1043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7" name="TextBox 1043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8" name="TextBox 1043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39" name="TextBox 1043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40" name="TextBox 1043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41" name="TextBox 1043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42" name="TextBox 1043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43" name="TextBox 1043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54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50" name="TextBox 1044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51" name="TextBox 1044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552" name="TextBox 10447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553" name="TextBox 10448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55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55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56" name="TextBox 1045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57" name="TextBox 1045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58" name="TextBox 1045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59" name="TextBox 1045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0" name="TextBox 1045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1" name="TextBox 1045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2" name="TextBox 1045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3" name="TextBox 1045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4" name="TextBox 1045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5" name="TextBox 1046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6" name="TextBox 1046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7" name="TextBox 1046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8" name="TextBox 1046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69" name="TextBox 1046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0" name="TextBox 1046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1" name="TextBox 1046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2" name="TextBox 1046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3" name="TextBox 1046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4" name="TextBox 1046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5" name="TextBox 1047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6" name="TextBox 1047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7" name="TextBox 1047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8" name="TextBox 1047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79" name="TextBox 1047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0" name="TextBox 1047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1" name="TextBox 1047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2" name="TextBox 1047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3" name="TextBox 1047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4" name="TextBox 1047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5" name="TextBox 1048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6" name="TextBox 10481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7" name="TextBox 10482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8" name="TextBox 10483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89" name="TextBox 10484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0" name="TextBox 10485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1" name="TextBox 10486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2" name="TextBox 10487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3" name="TextBox 10488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4" name="TextBox 10489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51</xdr:row>
      <xdr:rowOff>2005</xdr:rowOff>
    </xdr:from>
    <xdr:ext cx="184731" cy="264560"/>
    <xdr:sp macro="" textlink="">
      <xdr:nvSpPr>
        <xdr:cNvPr id="11595" name="TextBox 10490"/>
        <xdr:cNvSpPr txBox="1"/>
      </xdr:nvSpPr>
      <xdr:spPr>
        <a:xfrm>
          <a:off x="463817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96" name="TextBox 1049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97" name="TextBox 1049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98" name="TextBox 1049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599" name="TextBox 1049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0" name="TextBox 1049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1" name="TextBox 1049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2" name="TextBox 10497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3" name="TextBox 10498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4" name="TextBox 10499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5" name="TextBox 10500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6" name="TextBox 10501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7" name="TextBox 10502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8" name="TextBox 1050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09" name="TextBox 1050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10" name="TextBox 10505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11" name="TextBox 10506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51</xdr:row>
      <xdr:rowOff>2005</xdr:rowOff>
    </xdr:from>
    <xdr:ext cx="184731" cy="264560"/>
    <xdr:sp macro="" textlink="">
      <xdr:nvSpPr>
        <xdr:cNvPr id="1161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18" name="TextBox 10513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2005</xdr:rowOff>
    </xdr:from>
    <xdr:ext cx="184731" cy="264560"/>
    <xdr:sp macro="" textlink="">
      <xdr:nvSpPr>
        <xdr:cNvPr id="11619" name="TextBox 10514"/>
        <xdr:cNvSpPr txBox="1"/>
      </xdr:nvSpPr>
      <xdr:spPr>
        <a:xfrm>
          <a:off x="3571875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620" name="TextBox 10515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51</xdr:row>
      <xdr:rowOff>2005</xdr:rowOff>
    </xdr:from>
    <xdr:ext cx="184731" cy="264560"/>
    <xdr:sp macro="" textlink="">
      <xdr:nvSpPr>
        <xdr:cNvPr id="11621" name="TextBox 10516"/>
        <xdr:cNvSpPr txBox="1"/>
      </xdr:nvSpPr>
      <xdr:spPr>
        <a:xfrm>
          <a:off x="6368214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62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62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62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51</xdr:row>
      <xdr:rowOff>2005</xdr:rowOff>
    </xdr:from>
    <xdr:ext cx="184731" cy="264560"/>
    <xdr:sp macro="" textlink="">
      <xdr:nvSpPr>
        <xdr:cNvPr id="1162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626" name="TextBox 10521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51</xdr:row>
      <xdr:rowOff>2005</xdr:rowOff>
    </xdr:from>
    <xdr:ext cx="184731" cy="264560"/>
    <xdr:sp macro="" textlink="">
      <xdr:nvSpPr>
        <xdr:cNvPr id="11627" name="TextBox 10522"/>
        <xdr:cNvSpPr txBox="1"/>
      </xdr:nvSpPr>
      <xdr:spPr>
        <a:xfrm>
          <a:off x="11427493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28" name="TextBox 1056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29" name="TextBox 1056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0" name="TextBox 10569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1" name="TextBox 10570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2" name="TextBox 10571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3" name="TextBox 10572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4" name="TextBox 10573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5" name="TextBox 10574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6" name="TextBox 10575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7" name="TextBox 10576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8" name="TextBox 1057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39" name="TextBox 1057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0" name="TextBox 10579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1" name="TextBox 10580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2" name="TextBox 10581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3" name="TextBox 10582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4" name="TextBox 10583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5" name="TextBox 10584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6" name="TextBox 10585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7" name="TextBox 10586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8" name="TextBox 10587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51</xdr:row>
      <xdr:rowOff>2005</xdr:rowOff>
    </xdr:from>
    <xdr:ext cx="184731" cy="264560"/>
    <xdr:sp macro="" textlink="">
      <xdr:nvSpPr>
        <xdr:cNvPr id="11649" name="TextBox 10588"/>
        <xdr:cNvSpPr txBox="1"/>
      </xdr:nvSpPr>
      <xdr:spPr>
        <a:xfrm>
          <a:off x="10165682" y="302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0" name="TextBox 1001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1" name="TextBox 1001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2" name="TextBox 1001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3" name="TextBox 1001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4" name="TextBox 1001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5" name="TextBox 1002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6" name="TextBox 1002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7" name="TextBox 1002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8" name="TextBox 1002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59" name="TextBox 1002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0" name="TextBox 1002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1" name="TextBox 1002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2" name="TextBox 1002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3" name="TextBox 1002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4" name="TextBox 1002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5" name="TextBox 1003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6" name="TextBox 1003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7" name="TextBox 1003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8" name="TextBox 1003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69" name="TextBox 1003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0" name="TextBox 1003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1" name="TextBox 1003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2" name="TextBox 1003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3" name="TextBox 1003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4" name="TextBox 1003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5" name="TextBox 1004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6" name="TextBox 1004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7" name="TextBox 1004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8" name="TextBox 1004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79" name="TextBox 1004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0" name="TextBox 1004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1" name="TextBox 1004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2" name="TextBox 1004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3" name="TextBox 1004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4" name="TextBox 1004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5" name="TextBox 1005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6" name="TextBox 1005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7" name="TextBox 1005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8" name="TextBox 1005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89" name="TextBox 1005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0" name="TextBox 1005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1" name="TextBox 1005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2" name="TextBox 1005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3" name="TextBox 1005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4" name="TextBox 1005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5" name="TextBox 1006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6" name="TextBox 1006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7" name="TextBox 1006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8" name="TextBox 1006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699" name="TextBox 1006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0" name="TextBox 1006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1" name="TextBox 1006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2" name="TextBox 1006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3" name="TextBox 1006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4" name="TextBox 1006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5" name="TextBox 1007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6" name="TextBox 3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7" name="TextBox 3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8" name="TextBox 1007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09" name="TextBox 1007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0" name="TextBox 1007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1" name="TextBox 1007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2" name="TextBox 1007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3" name="TextBox 1007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4" name="TextBox 1007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5" name="TextBox 1008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6" name="TextBox 1008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7" name="TextBox 1008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8" name="TextBox 1008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19" name="TextBox 1008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0" name="TextBox 1008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1" name="TextBox 1008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2" name="TextBox 1008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3" name="TextBox 1008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4" name="TextBox 1008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5" name="TextBox 1009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6" name="TextBox 1009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7" name="TextBox 1009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8" name="TextBox 1009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29" name="TextBox 1009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0" name="TextBox 1009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1" name="TextBox 1009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2" name="TextBox 1009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3" name="TextBox 1009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4" name="TextBox 1009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5" name="TextBox 1010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6" name="TextBox 1010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7" name="TextBox 1010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8" name="TextBox 1010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39" name="TextBox 1010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0" name="TextBox 1010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1" name="TextBox 1010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2" name="TextBox 1010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3" name="TextBox 1010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4" name="TextBox 1010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5" name="TextBox 1011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6" name="TextBox 1011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7" name="TextBox 1011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8" name="TextBox 1011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49" name="TextBox 1011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0" name="TextBox 1011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1" name="TextBox 1011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2" name="TextBox 1011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3" name="TextBox 1011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4" name="TextBox 1011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755" name="TextBox 1012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5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5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5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5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6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7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52</xdr:row>
      <xdr:rowOff>0</xdr:rowOff>
    </xdr:from>
    <xdr:ext cx="184731" cy="264560"/>
    <xdr:sp macro="" textlink="">
      <xdr:nvSpPr>
        <xdr:cNvPr id="1177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2" name="TextBox 1013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3" name="TextBox 1013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4" name="TextBox 10139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5" name="TextBox 10140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6" name="TextBox 10141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7" name="TextBox 10142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8" name="TextBox 10143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79" name="TextBox 10144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0" name="TextBox 10145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1" name="TextBox 10146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2" name="TextBox 1014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3" name="TextBox 1014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4" name="TextBox 10149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5" name="TextBox 10150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6" name="TextBox 10151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787" name="TextBox 10152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8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8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79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0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0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0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0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0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0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1806" name="TextBox 10171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1807" name="TextBox 10172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52</xdr:row>
      <xdr:rowOff>0</xdr:rowOff>
    </xdr:from>
    <xdr:ext cx="184731" cy="264560"/>
    <xdr:sp macro="" textlink="">
      <xdr:nvSpPr>
        <xdr:cNvPr id="1180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52</xdr:row>
      <xdr:rowOff>0</xdr:rowOff>
    </xdr:from>
    <xdr:ext cx="184731" cy="264560"/>
    <xdr:sp macro="" textlink="">
      <xdr:nvSpPr>
        <xdr:cNvPr id="1180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1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1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1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1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1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1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1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1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1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1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1820" name="TextBox 10185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1821" name="TextBox 10186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2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52</xdr:row>
      <xdr:rowOff>0</xdr:rowOff>
    </xdr:from>
    <xdr:ext cx="184731" cy="264560"/>
    <xdr:sp macro="" textlink="">
      <xdr:nvSpPr>
        <xdr:cNvPr id="1182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2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52</xdr:row>
      <xdr:rowOff>0</xdr:rowOff>
    </xdr:from>
    <xdr:ext cx="184731" cy="264560"/>
    <xdr:sp macro="" textlink="">
      <xdr:nvSpPr>
        <xdr:cNvPr id="1182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26" name="TextBox 10191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27" name="TextBox 10192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28" name="TextBox 10193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29" name="TextBox 10194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30" name="TextBox 10195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31" name="TextBox 10196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32" name="TextBox 1019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33" name="TextBox 1019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34" name="TextBox 10199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35" name="TextBox 10200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36" name="TextBox 10201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1837" name="TextBox 10202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38" name="TextBox 1020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39" name="TextBox 1020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40" name="TextBox 1020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41" name="TextBox 1020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42" name="TextBox 1020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43" name="TextBox 1020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44" name="TextBox 1020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45" name="TextBox 1021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4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4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48" name="TextBox 1021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49" name="TextBox 1021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0" name="TextBox 1021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1" name="TextBox 1021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2" name="TextBox 1021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3" name="TextBox 1021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4" name="TextBox 1021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55" name="TextBox 1022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56" name="TextBox 1022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57" name="TextBox 1022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58" name="TextBox 1022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59" name="TextBox 1022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0" name="TextBox 1022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1" name="TextBox 1022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62" name="TextBox 1022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63" name="TextBox 1022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6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6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6" name="TextBox 1023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7" name="TextBox 1023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8" name="TextBox 1023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69" name="TextBox 1023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0" name="TextBox 1023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1" name="TextBox 1023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2" name="TextBox 1023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3" name="TextBox 1023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4" name="TextBox 1023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5" name="TextBox 1024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6" name="TextBox 1024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7" name="TextBox 1024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8" name="TextBox 1024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79" name="TextBox 1024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80" name="TextBox 1024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81" name="TextBox 1024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88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88" name="TextBox 1025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889" name="TextBox 1025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90" name="TextBox 10255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891" name="TextBox 10256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9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89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4" name="TextBox 1025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5" name="TextBox 1026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6" name="TextBox 1026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7" name="TextBox 1026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8" name="TextBox 1026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899" name="TextBox 1026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00" name="TextBox 1026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01" name="TextBox 1026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2" name="TextBox 1026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3" name="TextBox 1026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4" name="TextBox 1026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5" name="TextBox 1027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6" name="TextBox 1027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7" name="TextBox 1027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8" name="TextBox 1027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09" name="TextBox 1027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0" name="TextBox 1027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1" name="TextBox 1027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2" name="TextBox 1027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3" name="TextBox 1027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4" name="TextBox 1027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5" name="TextBox 1028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6" name="TextBox 1028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17" name="TextBox 1028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1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1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2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2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2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2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24" name="TextBox 1028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25" name="TextBox 1029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926" name="TextBox 10291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927" name="TextBox 10292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92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92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0" name="TextBox 1029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1" name="TextBox 1029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2" name="TextBox 1029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3" name="TextBox 1029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4" name="TextBox 1029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5" name="TextBox 1030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6" name="TextBox 1030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7" name="TextBox 1030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8" name="TextBox 1030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39" name="TextBox 1030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0" name="TextBox 1030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1" name="TextBox 1030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2" name="TextBox 1030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3" name="TextBox 1030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4" name="TextBox 1030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45" name="TextBox 1031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46" name="TextBox 1031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47" name="TextBox 1031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48" name="TextBox 1031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49" name="TextBox 1031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0" name="TextBox 1031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1" name="TextBox 1031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2" name="TextBox 1031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3" name="TextBox 1031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4" name="TextBox 1031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5" name="TextBox 1032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6" name="TextBox 1032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7" name="TextBox 1032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8" name="TextBox 1032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59" name="TextBox 1032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60" name="TextBox 1032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61" name="TextBox 1032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196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68" name="TextBox 1033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69" name="TextBox 1033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970" name="TextBox 10335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1971" name="TextBox 10336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97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197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4" name="TextBox 1033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5" name="TextBox 1034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6" name="TextBox 1034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7" name="TextBox 1034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8" name="TextBox 1034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79" name="TextBox 1034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0" name="TextBox 1034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1" name="TextBox 1034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2" name="TextBox 1034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3" name="TextBox 1034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4" name="TextBox 1034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5" name="TextBox 1035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6" name="TextBox 1035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7" name="TextBox 1035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8" name="TextBox 1035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89" name="TextBox 1035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0" name="TextBox 1035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1" name="TextBox 1035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2" name="TextBox 1035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3" name="TextBox 1035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4" name="TextBox 1035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5" name="TextBox 1036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6" name="TextBox 1036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1997" name="TextBox 1036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98" name="TextBox 1036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1999" name="TextBox 1036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0" name="TextBox 1036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1" name="TextBox 1036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2" name="TextBox 1036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3" name="TextBox 1036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4" name="TextBox 1036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5" name="TextBox 1037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6" name="TextBox 1037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7" name="TextBox 1037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8" name="TextBox 1037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09" name="TextBox 1037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10" name="TextBox 1037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11" name="TextBox 1037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12" name="TextBox 1037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13" name="TextBox 1037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1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20" name="TextBox 1038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21" name="TextBox 1038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022" name="TextBox 10387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023" name="TextBox 10388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02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02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26" name="TextBox 1039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27" name="TextBox 1039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28" name="TextBox 1039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29" name="TextBox 1039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0" name="TextBox 1039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1" name="TextBox 1039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2" name="TextBox 1039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3" name="TextBox 1039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4" name="TextBox 1039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5" name="TextBox 1040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6" name="TextBox 1040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7" name="TextBox 1040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8" name="TextBox 1040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39" name="TextBox 1040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0" name="TextBox 1040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1" name="TextBox 1040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2" name="TextBox 1040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3" name="TextBox 1040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4" name="TextBox 1040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5" name="TextBox 1041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6" name="TextBox 1041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7" name="TextBox 1041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8" name="TextBox 1041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49" name="TextBox 1041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0" name="TextBox 1041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1" name="TextBox 1041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2" name="TextBox 1041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3" name="TextBox 1041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4" name="TextBox 1041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5" name="TextBox 1042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6" name="TextBox 1042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57" name="TextBox 1042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58" name="TextBox 1042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59" name="TextBox 1042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0" name="TextBox 1042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1" name="TextBox 1042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2" name="TextBox 1042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3" name="TextBox 1042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4" name="TextBox 1042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5" name="TextBox 1043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6" name="TextBox 1043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7" name="TextBox 1043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8" name="TextBox 1043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69" name="TextBox 1043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70" name="TextBox 1043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71" name="TextBox 1043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72" name="TextBox 1043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73" name="TextBox 1043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07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80" name="TextBox 1044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081" name="TextBox 1044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082" name="TextBox 10447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083" name="TextBox 10448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08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08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86" name="TextBox 1045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87" name="TextBox 1045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88" name="TextBox 1045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89" name="TextBox 1045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0" name="TextBox 1045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1" name="TextBox 1045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2" name="TextBox 1045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3" name="TextBox 1045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4" name="TextBox 1045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5" name="TextBox 1046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6" name="TextBox 1046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7" name="TextBox 1046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8" name="TextBox 1046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099" name="TextBox 1046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0" name="TextBox 1046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1" name="TextBox 1046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2" name="TextBox 1046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3" name="TextBox 1046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4" name="TextBox 1046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5" name="TextBox 1047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6" name="TextBox 1047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7" name="TextBox 1047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8" name="TextBox 1047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09" name="TextBox 1047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0" name="TextBox 1047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1" name="TextBox 1047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2" name="TextBox 1047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3" name="TextBox 1047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4" name="TextBox 1047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5" name="TextBox 1048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6" name="TextBox 10481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7" name="TextBox 10482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8" name="TextBox 10483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19" name="TextBox 10484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0" name="TextBox 10485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1" name="TextBox 10486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2" name="TextBox 10487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3" name="TextBox 10488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4" name="TextBox 10489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52</xdr:row>
      <xdr:rowOff>0</xdr:rowOff>
    </xdr:from>
    <xdr:ext cx="184731" cy="264560"/>
    <xdr:sp macro="" textlink="">
      <xdr:nvSpPr>
        <xdr:cNvPr id="12125" name="TextBox 10490"/>
        <xdr:cNvSpPr txBox="1"/>
      </xdr:nvSpPr>
      <xdr:spPr>
        <a:xfrm>
          <a:off x="463817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26" name="TextBox 1049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27" name="TextBox 1049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28" name="TextBox 1049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29" name="TextBox 1049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0" name="TextBox 1049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1" name="TextBox 1049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2" name="TextBox 10497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3" name="TextBox 10498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4" name="TextBox 10499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5" name="TextBox 10500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6" name="TextBox 10501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7" name="TextBox 10502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8" name="TextBox 1050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39" name="TextBox 1050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40" name="TextBox 10505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41" name="TextBox 10506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52</xdr:row>
      <xdr:rowOff>0</xdr:rowOff>
    </xdr:from>
    <xdr:ext cx="184731" cy="264560"/>
    <xdr:sp macro="" textlink="">
      <xdr:nvSpPr>
        <xdr:cNvPr id="1214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48" name="TextBox 10513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12149" name="TextBox 10514"/>
        <xdr:cNvSpPr txBox="1"/>
      </xdr:nvSpPr>
      <xdr:spPr>
        <a:xfrm>
          <a:off x="3571875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150" name="TextBox 10515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52</xdr:row>
      <xdr:rowOff>0</xdr:rowOff>
    </xdr:from>
    <xdr:ext cx="184731" cy="264560"/>
    <xdr:sp macro="" textlink="">
      <xdr:nvSpPr>
        <xdr:cNvPr id="12151" name="TextBox 10516"/>
        <xdr:cNvSpPr txBox="1"/>
      </xdr:nvSpPr>
      <xdr:spPr>
        <a:xfrm>
          <a:off x="6368214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15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15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15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52</xdr:row>
      <xdr:rowOff>0</xdr:rowOff>
    </xdr:from>
    <xdr:ext cx="184731" cy="264560"/>
    <xdr:sp macro="" textlink="">
      <xdr:nvSpPr>
        <xdr:cNvPr id="1215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2156" name="TextBox 10521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52</xdr:row>
      <xdr:rowOff>0</xdr:rowOff>
    </xdr:from>
    <xdr:ext cx="184731" cy="264560"/>
    <xdr:sp macro="" textlink="">
      <xdr:nvSpPr>
        <xdr:cNvPr id="12157" name="TextBox 10522"/>
        <xdr:cNvSpPr txBox="1"/>
      </xdr:nvSpPr>
      <xdr:spPr>
        <a:xfrm>
          <a:off x="11427493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58" name="TextBox 1056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59" name="TextBox 1056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0" name="TextBox 10569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1" name="TextBox 10570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2" name="TextBox 10571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3" name="TextBox 10572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4" name="TextBox 10573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5" name="TextBox 10574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6" name="TextBox 10575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7" name="TextBox 10576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8" name="TextBox 1057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69" name="TextBox 1057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0" name="TextBox 10579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1" name="TextBox 10580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2" name="TextBox 10581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3" name="TextBox 10582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4" name="TextBox 10583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5" name="TextBox 10584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6" name="TextBox 10585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7" name="TextBox 10586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8" name="TextBox 10587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52</xdr:row>
      <xdr:rowOff>0</xdr:rowOff>
    </xdr:from>
    <xdr:ext cx="184731" cy="264560"/>
    <xdr:sp macro="" textlink="">
      <xdr:nvSpPr>
        <xdr:cNvPr id="12179" name="TextBox 10588"/>
        <xdr:cNvSpPr txBox="1"/>
      </xdr:nvSpPr>
      <xdr:spPr>
        <a:xfrm>
          <a:off x="10165682" y="3128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0" name="TextBox 1001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1" name="TextBox 1001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2" name="TextBox 1001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3" name="TextBox 1001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4" name="TextBox 1001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5" name="TextBox 1002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6" name="TextBox 1002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7" name="TextBox 1002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8" name="TextBox 1002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89" name="TextBox 1002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0" name="TextBox 1002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1" name="TextBox 1002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2" name="TextBox 1002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3" name="TextBox 1002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4" name="TextBox 1002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5" name="TextBox 1003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6" name="TextBox 1003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7" name="TextBox 1003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8" name="TextBox 1003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199" name="TextBox 1003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0" name="TextBox 1003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1" name="TextBox 1003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2" name="TextBox 1003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3" name="TextBox 1003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4" name="TextBox 1003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5" name="TextBox 1004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6" name="TextBox 1004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7" name="TextBox 1004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8" name="TextBox 1004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09" name="TextBox 1004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0" name="TextBox 1004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1" name="TextBox 1004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2" name="TextBox 1004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3" name="TextBox 1004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4" name="TextBox 1004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5" name="TextBox 1005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6" name="TextBox 1005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7" name="TextBox 1005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8" name="TextBox 1005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19" name="TextBox 1005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0" name="TextBox 1005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1" name="TextBox 1005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2" name="TextBox 1005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3" name="TextBox 1005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4" name="TextBox 1005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5" name="TextBox 1006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6" name="TextBox 1006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7" name="TextBox 1006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8" name="TextBox 1006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29" name="TextBox 1006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0" name="TextBox 1006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1" name="TextBox 1006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2" name="TextBox 1006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3" name="TextBox 1006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4" name="TextBox 1006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5" name="TextBox 1007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6" name="TextBox 3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7" name="TextBox 3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8" name="TextBox 1007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39" name="TextBox 1007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0" name="TextBox 1007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1" name="TextBox 1007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2" name="TextBox 1007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3" name="TextBox 1007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4" name="TextBox 1007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5" name="TextBox 1008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6" name="TextBox 1008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7" name="TextBox 1008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8" name="TextBox 1008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49" name="TextBox 1008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0" name="TextBox 1008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1" name="TextBox 1008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2" name="TextBox 1008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3" name="TextBox 1008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4" name="TextBox 1008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5" name="TextBox 1009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6" name="TextBox 1009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7" name="TextBox 1009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8" name="TextBox 1009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59" name="TextBox 1009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0" name="TextBox 1009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1" name="TextBox 1009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2" name="TextBox 1009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3" name="TextBox 1009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4" name="TextBox 1009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5" name="TextBox 1010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6" name="TextBox 1010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7" name="TextBox 1010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8" name="TextBox 1010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69" name="TextBox 1010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0" name="TextBox 1010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1" name="TextBox 1010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2" name="TextBox 1010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3" name="TextBox 1010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4" name="TextBox 1010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5" name="TextBox 1011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6" name="TextBox 1011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7" name="TextBox 1011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8" name="TextBox 1011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79" name="TextBox 1011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0" name="TextBox 1011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1" name="TextBox 1011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2" name="TextBox 1011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3" name="TextBox 1011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4" name="TextBox 1011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285" name="TextBox 1012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8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8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8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8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29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30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53</xdr:row>
      <xdr:rowOff>6016</xdr:rowOff>
    </xdr:from>
    <xdr:ext cx="184731" cy="264560"/>
    <xdr:sp macro="" textlink="">
      <xdr:nvSpPr>
        <xdr:cNvPr id="1230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2" name="TextBox 1013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3" name="TextBox 1013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4" name="TextBox 10139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5" name="TextBox 10140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6" name="TextBox 10141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7" name="TextBox 10142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8" name="TextBox 10143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09" name="TextBox 10144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0" name="TextBox 10145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1" name="TextBox 10146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2" name="TextBox 1014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3" name="TextBox 1014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4" name="TextBox 10149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5" name="TextBox 10150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6" name="TextBox 10151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17" name="TextBox 10152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1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1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2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3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3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3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3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3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3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336" name="TextBox 10171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337" name="TextBox 10172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6016</xdr:rowOff>
    </xdr:from>
    <xdr:ext cx="184731" cy="264560"/>
    <xdr:sp macro="" textlink="">
      <xdr:nvSpPr>
        <xdr:cNvPr id="1233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6016</xdr:rowOff>
    </xdr:from>
    <xdr:ext cx="184731" cy="264560"/>
    <xdr:sp macro="" textlink="">
      <xdr:nvSpPr>
        <xdr:cNvPr id="1233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4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4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4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4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4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4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4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4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4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4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350" name="TextBox 10185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351" name="TextBox 10186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5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53</xdr:row>
      <xdr:rowOff>6016</xdr:rowOff>
    </xdr:from>
    <xdr:ext cx="184731" cy="264560"/>
    <xdr:sp macro="" textlink="">
      <xdr:nvSpPr>
        <xdr:cNvPr id="1235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5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53</xdr:row>
      <xdr:rowOff>6016</xdr:rowOff>
    </xdr:from>
    <xdr:ext cx="184731" cy="264560"/>
    <xdr:sp macro="" textlink="">
      <xdr:nvSpPr>
        <xdr:cNvPr id="1235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56" name="TextBox 10191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57" name="TextBox 10192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58" name="TextBox 10193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59" name="TextBox 10194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60" name="TextBox 10195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61" name="TextBox 10196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62" name="TextBox 1019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63" name="TextBox 1019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64" name="TextBox 10199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365" name="TextBox 10200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66" name="TextBox 10201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367" name="TextBox 10202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68" name="TextBox 1020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69" name="TextBox 1020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70" name="TextBox 1020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71" name="TextBox 1020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72" name="TextBox 1020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73" name="TextBox 1020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74" name="TextBox 1020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75" name="TextBox 1021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7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7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78" name="TextBox 1021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79" name="TextBox 1021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0" name="TextBox 1021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1" name="TextBox 1021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2" name="TextBox 1021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3" name="TextBox 1021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4" name="TextBox 1021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85" name="TextBox 1022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86" name="TextBox 1022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87" name="TextBox 1022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88" name="TextBox 1022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89" name="TextBox 1022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0" name="TextBox 1022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1" name="TextBox 1022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92" name="TextBox 1022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393" name="TextBox 1022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9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39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6" name="TextBox 1023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7" name="TextBox 1023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8" name="TextBox 1023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399" name="TextBox 1023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0" name="TextBox 1023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1" name="TextBox 1023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2" name="TextBox 1023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3" name="TextBox 1023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4" name="TextBox 1023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5" name="TextBox 1024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6" name="TextBox 1024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7" name="TextBox 1024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8" name="TextBox 1024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09" name="TextBox 1024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10" name="TextBox 1024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11" name="TextBox 1024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1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18" name="TextBox 1025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19" name="TextBox 1025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420" name="TextBox 10255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421" name="TextBox 10256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42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42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4" name="TextBox 1025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5" name="TextBox 1026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6" name="TextBox 1026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7" name="TextBox 1026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8" name="TextBox 1026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29" name="TextBox 1026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30" name="TextBox 1026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31" name="TextBox 1026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2" name="TextBox 1026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3" name="TextBox 1026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4" name="TextBox 1026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5" name="TextBox 1027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6" name="TextBox 1027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7" name="TextBox 1027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8" name="TextBox 1027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39" name="TextBox 1027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0" name="TextBox 1027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1" name="TextBox 1027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2" name="TextBox 1027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3" name="TextBox 1027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4" name="TextBox 1027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5" name="TextBox 1028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6" name="TextBox 1028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47" name="TextBox 1028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4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4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5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5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5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5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54" name="TextBox 1028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55" name="TextBox 1029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456" name="TextBox 10291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457" name="TextBox 10292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45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45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0" name="TextBox 1029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1" name="TextBox 1029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2" name="TextBox 1029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3" name="TextBox 1029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4" name="TextBox 1029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5" name="TextBox 1030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6" name="TextBox 1030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7" name="TextBox 1030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8" name="TextBox 1030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69" name="TextBox 1030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0" name="TextBox 1030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1" name="TextBox 1030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2" name="TextBox 1030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3" name="TextBox 1030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4" name="TextBox 1030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475" name="TextBox 1031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76" name="TextBox 1031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77" name="TextBox 1031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78" name="TextBox 1031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79" name="TextBox 1031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0" name="TextBox 1031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1" name="TextBox 1031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2" name="TextBox 1031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3" name="TextBox 1031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4" name="TextBox 1031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5" name="TextBox 1032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6" name="TextBox 1032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7" name="TextBox 1032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8" name="TextBox 1032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89" name="TextBox 1032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90" name="TextBox 1032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91" name="TextBox 1032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49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98" name="TextBox 1033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499" name="TextBox 1033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500" name="TextBox 10335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501" name="TextBox 10336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50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50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4" name="TextBox 1033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5" name="TextBox 1034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6" name="TextBox 1034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7" name="TextBox 1034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8" name="TextBox 1034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09" name="TextBox 1034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0" name="TextBox 1034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1" name="TextBox 1034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2" name="TextBox 1034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3" name="TextBox 1034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4" name="TextBox 1034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5" name="TextBox 1035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6" name="TextBox 1035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7" name="TextBox 1035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8" name="TextBox 1035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19" name="TextBox 1035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0" name="TextBox 1035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1" name="TextBox 1035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2" name="TextBox 1035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3" name="TextBox 1035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4" name="TextBox 1035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5" name="TextBox 1036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6" name="TextBox 1036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27" name="TextBox 1036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28" name="TextBox 1036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29" name="TextBox 1036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0" name="TextBox 1036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1" name="TextBox 1036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2" name="TextBox 1036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3" name="TextBox 1036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4" name="TextBox 1036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5" name="TextBox 1037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6" name="TextBox 1037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7" name="TextBox 1037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8" name="TextBox 1037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39" name="TextBox 1037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40" name="TextBox 1037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41" name="TextBox 1037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42" name="TextBox 1037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43" name="TextBox 1037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54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50" name="TextBox 1038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51" name="TextBox 1038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552" name="TextBox 10387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553" name="TextBox 10388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55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55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56" name="TextBox 1039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57" name="TextBox 1039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58" name="TextBox 1039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59" name="TextBox 1039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0" name="TextBox 1039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1" name="TextBox 1039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2" name="TextBox 1039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3" name="TextBox 1039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4" name="TextBox 1039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5" name="TextBox 1040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6" name="TextBox 1040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7" name="TextBox 1040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8" name="TextBox 1040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69" name="TextBox 1040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0" name="TextBox 1040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1" name="TextBox 1040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2" name="TextBox 1040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3" name="TextBox 1040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4" name="TextBox 1040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5" name="TextBox 1041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6" name="TextBox 1041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7" name="TextBox 1041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8" name="TextBox 1041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79" name="TextBox 1041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0" name="TextBox 1041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1" name="TextBox 1041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2" name="TextBox 1041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3" name="TextBox 1041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4" name="TextBox 1041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5" name="TextBox 1042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6" name="TextBox 1042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587" name="TextBox 1042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88" name="TextBox 1042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89" name="TextBox 1042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0" name="TextBox 1042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1" name="TextBox 1042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2" name="TextBox 1042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3" name="TextBox 1042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4" name="TextBox 1042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5" name="TextBox 1043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6" name="TextBox 1043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7" name="TextBox 1043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8" name="TextBox 1043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599" name="TextBox 1043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00" name="TextBox 1043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01" name="TextBox 1043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02" name="TextBox 1043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03" name="TextBox 1043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0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10" name="TextBox 1044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11" name="TextBox 1044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612" name="TextBox 10447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613" name="TextBox 10448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1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1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16" name="TextBox 1045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17" name="TextBox 1045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18" name="TextBox 1045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19" name="TextBox 1045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0" name="TextBox 1045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1" name="TextBox 1045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2" name="TextBox 1045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3" name="TextBox 1045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4" name="TextBox 1045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5" name="TextBox 1046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6" name="TextBox 1046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7" name="TextBox 1046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8" name="TextBox 1046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29" name="TextBox 1046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0" name="TextBox 1046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1" name="TextBox 1046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2" name="TextBox 1046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3" name="TextBox 1046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4" name="TextBox 1046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5" name="TextBox 1047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6" name="TextBox 1047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7" name="TextBox 1047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8" name="TextBox 1047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39" name="TextBox 1047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0" name="TextBox 1047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1" name="TextBox 1047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2" name="TextBox 1047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3" name="TextBox 1047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4" name="TextBox 1047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5" name="TextBox 1048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6" name="TextBox 10481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7" name="TextBox 10482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8" name="TextBox 10483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49" name="TextBox 10484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0" name="TextBox 10485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1" name="TextBox 10486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2" name="TextBox 10487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3" name="TextBox 10488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4" name="TextBox 10489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53</xdr:row>
      <xdr:rowOff>6016</xdr:rowOff>
    </xdr:from>
    <xdr:ext cx="184731" cy="264560"/>
    <xdr:sp macro="" textlink="">
      <xdr:nvSpPr>
        <xdr:cNvPr id="12655" name="TextBox 10490"/>
        <xdr:cNvSpPr txBox="1"/>
      </xdr:nvSpPr>
      <xdr:spPr>
        <a:xfrm>
          <a:off x="463817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56" name="TextBox 1049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57" name="TextBox 1049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58" name="TextBox 1049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59" name="TextBox 1049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0" name="TextBox 1049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1" name="TextBox 1049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2" name="TextBox 10497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3" name="TextBox 10498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4" name="TextBox 10499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5" name="TextBox 10500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6" name="TextBox 10501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7" name="TextBox 10502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8" name="TextBox 1050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69" name="TextBox 1050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70" name="TextBox 10505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71" name="TextBox 10506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53</xdr:row>
      <xdr:rowOff>6016</xdr:rowOff>
    </xdr:from>
    <xdr:ext cx="184731" cy="264560"/>
    <xdr:sp macro="" textlink="">
      <xdr:nvSpPr>
        <xdr:cNvPr id="1267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78" name="TextBox 10513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6016</xdr:rowOff>
    </xdr:from>
    <xdr:ext cx="184731" cy="264560"/>
    <xdr:sp macro="" textlink="">
      <xdr:nvSpPr>
        <xdr:cNvPr id="12679" name="TextBox 10514"/>
        <xdr:cNvSpPr txBox="1"/>
      </xdr:nvSpPr>
      <xdr:spPr>
        <a:xfrm>
          <a:off x="3571875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680" name="TextBox 10515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53</xdr:row>
      <xdr:rowOff>6016</xdr:rowOff>
    </xdr:from>
    <xdr:ext cx="184731" cy="264560"/>
    <xdr:sp macro="" textlink="">
      <xdr:nvSpPr>
        <xdr:cNvPr id="12681" name="TextBox 10516"/>
        <xdr:cNvSpPr txBox="1"/>
      </xdr:nvSpPr>
      <xdr:spPr>
        <a:xfrm>
          <a:off x="6368214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8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8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8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53</xdr:row>
      <xdr:rowOff>6016</xdr:rowOff>
    </xdr:from>
    <xdr:ext cx="184731" cy="264560"/>
    <xdr:sp macro="" textlink="">
      <xdr:nvSpPr>
        <xdr:cNvPr id="1268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686" name="TextBox 10521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53</xdr:row>
      <xdr:rowOff>6016</xdr:rowOff>
    </xdr:from>
    <xdr:ext cx="184731" cy="264560"/>
    <xdr:sp macro="" textlink="">
      <xdr:nvSpPr>
        <xdr:cNvPr id="12687" name="TextBox 10522"/>
        <xdr:cNvSpPr txBox="1"/>
      </xdr:nvSpPr>
      <xdr:spPr>
        <a:xfrm>
          <a:off x="11427493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88" name="TextBox 1056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89" name="TextBox 1056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0" name="TextBox 10569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1" name="TextBox 10570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2" name="TextBox 10571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3" name="TextBox 10572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4" name="TextBox 10573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5" name="TextBox 10574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6" name="TextBox 10575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7" name="TextBox 10576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8" name="TextBox 1057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699" name="TextBox 1057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0" name="TextBox 10579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1" name="TextBox 10580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2" name="TextBox 10581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3" name="TextBox 10582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4" name="TextBox 10583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5" name="TextBox 10584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6" name="TextBox 10585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7" name="TextBox 10586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8" name="TextBox 10587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53</xdr:row>
      <xdr:rowOff>6016</xdr:rowOff>
    </xdr:from>
    <xdr:ext cx="184731" cy="264560"/>
    <xdr:sp macro="" textlink="">
      <xdr:nvSpPr>
        <xdr:cNvPr id="12709" name="TextBox 10588"/>
        <xdr:cNvSpPr txBox="1"/>
      </xdr:nvSpPr>
      <xdr:spPr>
        <a:xfrm>
          <a:off x="10165682" y="322155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0" name="TextBox 1001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1" name="TextBox 1001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2" name="TextBox 1001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3" name="TextBox 1001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4" name="TextBox 1001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5" name="TextBox 1002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6" name="TextBox 1002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7" name="TextBox 1002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8" name="TextBox 1002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19" name="TextBox 1002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0" name="TextBox 1002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1" name="TextBox 1002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2" name="TextBox 1002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3" name="TextBox 1002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4" name="TextBox 1002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5" name="TextBox 1003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6" name="TextBox 1003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7" name="TextBox 1003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8" name="TextBox 1003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29" name="TextBox 1003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0" name="TextBox 1003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1" name="TextBox 1003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2" name="TextBox 1003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3" name="TextBox 1003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4" name="TextBox 1003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5" name="TextBox 1004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6" name="TextBox 1004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7" name="TextBox 1004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8" name="TextBox 1004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39" name="TextBox 1004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0" name="TextBox 1004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1" name="TextBox 1004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2" name="TextBox 1004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3" name="TextBox 1004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4" name="TextBox 1004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5" name="TextBox 1005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6" name="TextBox 1005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7" name="TextBox 1005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8" name="TextBox 1005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49" name="TextBox 1005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0" name="TextBox 1005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1" name="TextBox 1005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2" name="TextBox 1005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3" name="TextBox 1005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4" name="TextBox 1005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5" name="TextBox 1006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6" name="TextBox 1006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7" name="TextBox 1006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8" name="TextBox 1006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59" name="TextBox 1006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0" name="TextBox 1006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1" name="TextBox 1006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2" name="TextBox 1006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3" name="TextBox 1006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4" name="TextBox 1006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5" name="TextBox 1007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6" name="TextBox 3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7" name="TextBox 3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8" name="TextBox 1007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69" name="TextBox 1007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0" name="TextBox 1007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1" name="TextBox 1007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2" name="TextBox 1007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3" name="TextBox 1007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4" name="TextBox 1007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5" name="TextBox 1008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6" name="TextBox 1008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7" name="TextBox 1008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8" name="TextBox 1008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79" name="TextBox 1008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0" name="TextBox 1008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1" name="TextBox 1008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2" name="TextBox 1008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3" name="TextBox 1008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4" name="TextBox 1008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5" name="TextBox 1009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6" name="TextBox 1009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7" name="TextBox 1009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8" name="TextBox 1009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89" name="TextBox 1009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0" name="TextBox 1009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1" name="TextBox 1009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2" name="TextBox 1009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3" name="TextBox 1009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4" name="TextBox 1009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5" name="TextBox 1010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6" name="TextBox 1010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7" name="TextBox 1010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8" name="TextBox 1010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799" name="TextBox 1010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0" name="TextBox 1010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1" name="TextBox 1010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2" name="TextBox 1010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3" name="TextBox 1010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4" name="TextBox 1010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5" name="TextBox 1011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6" name="TextBox 1011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7" name="TextBox 1011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8" name="TextBox 1011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09" name="TextBox 1011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0" name="TextBox 1011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1" name="TextBox 1011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2" name="TextBox 1011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3" name="TextBox 1011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4" name="TextBox 1011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815" name="TextBox 1012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1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1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1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1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2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3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54</xdr:row>
      <xdr:rowOff>4010</xdr:rowOff>
    </xdr:from>
    <xdr:ext cx="184731" cy="264560"/>
    <xdr:sp macro="" textlink="">
      <xdr:nvSpPr>
        <xdr:cNvPr id="1283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2" name="TextBox 1013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3" name="TextBox 10138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4" name="TextBox 10139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5" name="TextBox 10140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6" name="TextBox 10141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7" name="TextBox 10142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8" name="TextBox 10143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39" name="TextBox 10144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0" name="TextBox 10145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1" name="TextBox 10146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2" name="TextBox 1014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3" name="TextBox 10148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4" name="TextBox 10149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5" name="TextBox 10150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6" name="TextBox 10151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47" name="TextBox 10152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4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4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5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6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6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6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6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86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86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2866" name="TextBox 10171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2867" name="TextBox 10172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54</xdr:row>
      <xdr:rowOff>4010</xdr:rowOff>
    </xdr:from>
    <xdr:ext cx="184731" cy="264560"/>
    <xdr:sp macro="" textlink="">
      <xdr:nvSpPr>
        <xdr:cNvPr id="1286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54</xdr:row>
      <xdr:rowOff>4010</xdr:rowOff>
    </xdr:from>
    <xdr:ext cx="184731" cy="264560"/>
    <xdr:sp macro="" textlink="">
      <xdr:nvSpPr>
        <xdr:cNvPr id="1286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7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7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7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7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7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7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7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7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87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87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2880" name="TextBox 10185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2881" name="TextBox 10186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8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54</xdr:row>
      <xdr:rowOff>4010</xdr:rowOff>
    </xdr:from>
    <xdr:ext cx="184731" cy="264560"/>
    <xdr:sp macro="" textlink="">
      <xdr:nvSpPr>
        <xdr:cNvPr id="1288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8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54</xdr:row>
      <xdr:rowOff>4010</xdr:rowOff>
    </xdr:from>
    <xdr:ext cx="184731" cy="264560"/>
    <xdr:sp macro="" textlink="">
      <xdr:nvSpPr>
        <xdr:cNvPr id="1288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86" name="TextBox 10191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87" name="TextBox 10192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88" name="TextBox 10193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89" name="TextBox 10194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90" name="TextBox 10195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91" name="TextBox 10196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92" name="TextBox 1019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93" name="TextBox 10198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94" name="TextBox 10199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895" name="TextBox 10200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96" name="TextBox 10201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2897" name="TextBox 10202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898" name="TextBox 1020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899" name="TextBox 1020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00" name="TextBox 1020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01" name="TextBox 1020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02" name="TextBox 1020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03" name="TextBox 1020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04" name="TextBox 1020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05" name="TextBox 1021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0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0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08" name="TextBox 1021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09" name="TextBox 1021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0" name="TextBox 1021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1" name="TextBox 1021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2" name="TextBox 1021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3" name="TextBox 1021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4" name="TextBox 1021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15" name="TextBox 1022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16" name="TextBox 1022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17" name="TextBox 1022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18" name="TextBox 1022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19" name="TextBox 1022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0" name="TextBox 1022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1" name="TextBox 1022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22" name="TextBox 1022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23" name="TextBox 1022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2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2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6" name="TextBox 1023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7" name="TextBox 1023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8" name="TextBox 1023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29" name="TextBox 1023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0" name="TextBox 1023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1" name="TextBox 1023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2" name="TextBox 1023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3" name="TextBox 1023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4" name="TextBox 1023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5" name="TextBox 1024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6" name="TextBox 1024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7" name="TextBox 1024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8" name="TextBox 1024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39" name="TextBox 1024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40" name="TextBox 1024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41" name="TextBox 1024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4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48" name="TextBox 1025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49" name="TextBox 1025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950" name="TextBox 10255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951" name="TextBox 10256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5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5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4" name="TextBox 1025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5" name="TextBox 1026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6" name="TextBox 1026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7" name="TextBox 1026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8" name="TextBox 1026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59" name="TextBox 1026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60" name="TextBox 1026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61" name="TextBox 1026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2" name="TextBox 1026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3" name="TextBox 1026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4" name="TextBox 1026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5" name="TextBox 1027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6" name="TextBox 1027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7" name="TextBox 1027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8" name="TextBox 1027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69" name="TextBox 1027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0" name="TextBox 1027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1" name="TextBox 1027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2" name="TextBox 1027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3" name="TextBox 1027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4" name="TextBox 1027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5" name="TextBox 1028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6" name="TextBox 1028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77" name="TextBox 1028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7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7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8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8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8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298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84" name="TextBox 1028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2985" name="TextBox 1029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986" name="TextBox 10291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2987" name="TextBox 10292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8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298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0" name="TextBox 1029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1" name="TextBox 1029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2" name="TextBox 1029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3" name="TextBox 1029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4" name="TextBox 1029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5" name="TextBox 1030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6" name="TextBox 1030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7" name="TextBox 1030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8" name="TextBox 1030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2999" name="TextBox 1030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0" name="TextBox 1030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1" name="TextBox 1030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2" name="TextBox 1030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3" name="TextBox 1030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4" name="TextBox 1030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05" name="TextBox 1031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06" name="TextBox 1031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07" name="TextBox 1031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08" name="TextBox 1031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09" name="TextBox 1031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0" name="TextBox 1031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1" name="TextBox 1031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2" name="TextBox 1031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3" name="TextBox 1031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4" name="TextBox 1031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5" name="TextBox 1032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6" name="TextBox 1032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7" name="TextBox 1032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8" name="TextBox 1032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19" name="TextBox 1032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20" name="TextBox 1032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21" name="TextBox 1032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2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28" name="TextBox 1033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29" name="TextBox 1033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030" name="TextBox 10335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031" name="TextBox 10336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03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03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4" name="TextBox 1033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5" name="TextBox 1034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6" name="TextBox 1034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7" name="TextBox 1034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8" name="TextBox 1034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39" name="TextBox 1034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0" name="TextBox 1034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1" name="TextBox 1034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2" name="TextBox 1034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3" name="TextBox 1034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4" name="TextBox 1034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5" name="TextBox 1035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6" name="TextBox 1035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7" name="TextBox 1035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8" name="TextBox 1035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49" name="TextBox 1035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0" name="TextBox 1035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1" name="TextBox 1035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2" name="TextBox 1035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3" name="TextBox 1035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4" name="TextBox 1035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5" name="TextBox 1036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6" name="TextBox 1036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57" name="TextBox 1036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58" name="TextBox 1036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59" name="TextBox 1036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0" name="TextBox 1036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1" name="TextBox 1036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2" name="TextBox 1036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3" name="TextBox 1036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4" name="TextBox 1036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5" name="TextBox 1037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6" name="TextBox 1037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7" name="TextBox 1037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8" name="TextBox 1037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69" name="TextBox 1037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70" name="TextBox 1037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71" name="TextBox 1037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72" name="TextBox 1037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73" name="TextBox 1037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07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80" name="TextBox 1038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081" name="TextBox 1038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082" name="TextBox 10387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083" name="TextBox 10388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08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08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86" name="TextBox 1039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87" name="TextBox 1039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88" name="TextBox 1039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89" name="TextBox 1039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0" name="TextBox 1039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1" name="TextBox 1039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2" name="TextBox 1039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3" name="TextBox 1039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4" name="TextBox 1039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5" name="TextBox 1040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6" name="TextBox 1040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7" name="TextBox 1040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8" name="TextBox 1040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099" name="TextBox 1040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0" name="TextBox 1040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1" name="TextBox 1040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2" name="TextBox 1040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3" name="TextBox 1040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4" name="TextBox 1040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5" name="TextBox 1041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6" name="TextBox 1041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7" name="TextBox 1041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8" name="TextBox 1041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09" name="TextBox 1041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0" name="TextBox 1041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1" name="TextBox 1041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2" name="TextBox 1041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3" name="TextBox 1041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4" name="TextBox 1041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5" name="TextBox 1042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6" name="TextBox 1042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17" name="TextBox 1042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18" name="TextBox 1042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19" name="TextBox 1042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0" name="TextBox 1042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1" name="TextBox 1042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2" name="TextBox 1042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3" name="TextBox 1042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4" name="TextBox 1042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5" name="TextBox 1043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6" name="TextBox 1043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7" name="TextBox 1043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8" name="TextBox 1043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29" name="TextBox 1043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30" name="TextBox 1043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31" name="TextBox 1043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32" name="TextBox 1043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33" name="TextBox 1043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13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40" name="TextBox 1044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41" name="TextBox 1044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142" name="TextBox 10447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143" name="TextBox 10448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14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14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46" name="TextBox 1045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47" name="TextBox 1045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48" name="TextBox 1045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49" name="TextBox 1045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0" name="TextBox 1045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1" name="TextBox 1045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2" name="TextBox 1045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3" name="TextBox 1045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4" name="TextBox 1045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5" name="TextBox 1046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6" name="TextBox 1046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7" name="TextBox 1046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8" name="TextBox 1046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59" name="TextBox 1046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0" name="TextBox 1046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1" name="TextBox 1046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2" name="TextBox 1046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3" name="TextBox 1046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4" name="TextBox 1046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5" name="TextBox 1047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6" name="TextBox 1047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7" name="TextBox 1047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8" name="TextBox 1047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69" name="TextBox 1047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0" name="TextBox 1047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1" name="TextBox 1047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2" name="TextBox 1047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3" name="TextBox 1047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4" name="TextBox 1047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5" name="TextBox 1048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6" name="TextBox 10481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7" name="TextBox 10482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8" name="TextBox 10483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79" name="TextBox 10484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0" name="TextBox 10485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1" name="TextBox 10486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2" name="TextBox 10487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3" name="TextBox 10488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4" name="TextBox 10489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54</xdr:row>
      <xdr:rowOff>4010</xdr:rowOff>
    </xdr:from>
    <xdr:ext cx="184731" cy="264560"/>
    <xdr:sp macro="" textlink="">
      <xdr:nvSpPr>
        <xdr:cNvPr id="13185" name="TextBox 10490"/>
        <xdr:cNvSpPr txBox="1"/>
      </xdr:nvSpPr>
      <xdr:spPr>
        <a:xfrm>
          <a:off x="463817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86" name="TextBox 1049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87" name="TextBox 1049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88" name="TextBox 1049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89" name="TextBox 1049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0" name="TextBox 1049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1" name="TextBox 1049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2" name="TextBox 10497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3" name="TextBox 10498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4" name="TextBox 10499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5" name="TextBox 10500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6" name="TextBox 10501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7" name="TextBox 10502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8" name="TextBox 1050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199" name="TextBox 1050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200" name="TextBox 10505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201" name="TextBox 10506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54</xdr:row>
      <xdr:rowOff>4010</xdr:rowOff>
    </xdr:from>
    <xdr:ext cx="184731" cy="264560"/>
    <xdr:sp macro="" textlink="">
      <xdr:nvSpPr>
        <xdr:cNvPr id="1320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208" name="TextBox 10513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4010</xdr:rowOff>
    </xdr:from>
    <xdr:ext cx="184731" cy="264560"/>
    <xdr:sp macro="" textlink="">
      <xdr:nvSpPr>
        <xdr:cNvPr id="13209" name="TextBox 10514"/>
        <xdr:cNvSpPr txBox="1"/>
      </xdr:nvSpPr>
      <xdr:spPr>
        <a:xfrm>
          <a:off x="3571875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210" name="TextBox 10515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54</xdr:row>
      <xdr:rowOff>4010</xdr:rowOff>
    </xdr:from>
    <xdr:ext cx="184731" cy="264560"/>
    <xdr:sp macro="" textlink="">
      <xdr:nvSpPr>
        <xdr:cNvPr id="13211" name="TextBox 10516"/>
        <xdr:cNvSpPr txBox="1"/>
      </xdr:nvSpPr>
      <xdr:spPr>
        <a:xfrm>
          <a:off x="6368214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21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21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21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54</xdr:row>
      <xdr:rowOff>4010</xdr:rowOff>
    </xdr:from>
    <xdr:ext cx="184731" cy="264560"/>
    <xdr:sp macro="" textlink="">
      <xdr:nvSpPr>
        <xdr:cNvPr id="1321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3216" name="TextBox 10521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54</xdr:row>
      <xdr:rowOff>4010</xdr:rowOff>
    </xdr:from>
    <xdr:ext cx="184731" cy="264560"/>
    <xdr:sp macro="" textlink="">
      <xdr:nvSpPr>
        <xdr:cNvPr id="13217" name="TextBox 10522"/>
        <xdr:cNvSpPr txBox="1"/>
      </xdr:nvSpPr>
      <xdr:spPr>
        <a:xfrm>
          <a:off x="11427493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18" name="TextBox 1056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19" name="TextBox 10568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0" name="TextBox 10569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1" name="TextBox 10570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2" name="TextBox 10571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3" name="TextBox 10572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4" name="TextBox 10573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5" name="TextBox 10574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6" name="TextBox 10575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7" name="TextBox 10576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8" name="TextBox 1057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29" name="TextBox 10578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0" name="TextBox 10579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1" name="TextBox 10580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2" name="TextBox 10581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3" name="TextBox 10582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4" name="TextBox 10583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5" name="TextBox 10584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6" name="TextBox 10585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7" name="TextBox 10586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8" name="TextBox 10587"/>
        <xdr:cNvSpPr txBox="1"/>
      </xdr:nvSpPr>
      <xdr:spPr>
        <a:xfrm>
          <a:off x="10165682" y="332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54</xdr:row>
      <xdr:rowOff>4010</xdr:rowOff>
    </xdr:from>
    <xdr:ext cx="184731" cy="264560"/>
    <xdr:sp macro="" textlink="">
      <xdr:nvSpPr>
        <xdr:cNvPr id="13239" name="TextBox 10588"/>
        <xdr:cNvSpPr txBox="1"/>
      </xdr:nvSpPr>
      <xdr:spPr>
        <a:xfrm>
          <a:off x="10165682" y="334668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0" name="TextBox 1001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1" name="TextBox 1001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2" name="TextBox 1001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3" name="TextBox 1001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4" name="TextBox 1001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5" name="TextBox 1002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6" name="TextBox 1002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7" name="TextBox 1002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8" name="TextBox 1002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49" name="TextBox 1002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0" name="TextBox 1002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1" name="TextBox 1002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2" name="TextBox 1002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3" name="TextBox 1002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4" name="TextBox 1002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5" name="TextBox 1003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6" name="TextBox 1003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7" name="TextBox 1003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8" name="TextBox 1003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59" name="TextBox 1003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0" name="TextBox 1003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1" name="TextBox 1003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2" name="TextBox 1003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3" name="TextBox 1003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4" name="TextBox 1003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5" name="TextBox 1004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6" name="TextBox 1004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7" name="TextBox 1004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8" name="TextBox 1004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69" name="TextBox 1004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0" name="TextBox 1004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1" name="TextBox 1004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2" name="TextBox 1004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3" name="TextBox 1004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4" name="TextBox 1004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5" name="TextBox 1005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6" name="TextBox 1005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7" name="TextBox 1005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8" name="TextBox 1005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79" name="TextBox 1005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0" name="TextBox 1005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1" name="TextBox 1005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2" name="TextBox 1005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3" name="TextBox 1005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4" name="TextBox 1005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5" name="TextBox 1006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6" name="TextBox 1006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7" name="TextBox 1006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8" name="TextBox 1006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89" name="TextBox 1006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0" name="TextBox 1006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1" name="TextBox 1006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2" name="TextBox 1006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3" name="TextBox 1006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4" name="TextBox 1006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5" name="TextBox 1007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6" name="TextBox 3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7" name="TextBox 3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8" name="TextBox 1007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299" name="TextBox 1007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0" name="TextBox 1007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1" name="TextBox 1007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2" name="TextBox 1007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3" name="TextBox 1007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4" name="TextBox 1007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5" name="TextBox 1008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6" name="TextBox 1008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7" name="TextBox 1008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8" name="TextBox 1008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09" name="TextBox 1008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0" name="TextBox 1008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1" name="TextBox 1008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2" name="TextBox 1008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3" name="TextBox 1008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4" name="TextBox 1008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5" name="TextBox 1009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6" name="TextBox 1009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7" name="TextBox 1009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8" name="TextBox 1009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19" name="TextBox 1009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0" name="TextBox 1009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1" name="TextBox 1009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2" name="TextBox 1009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3" name="TextBox 1009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4" name="TextBox 1009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5" name="TextBox 1010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6" name="TextBox 1010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7" name="TextBox 1010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8" name="TextBox 1010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29" name="TextBox 1010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0" name="TextBox 1010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1" name="TextBox 1010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2" name="TextBox 1010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3" name="TextBox 1010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4" name="TextBox 1010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5" name="TextBox 1011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6" name="TextBox 1011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7" name="TextBox 1011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8" name="TextBox 1011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39" name="TextBox 1011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0" name="TextBox 1011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1" name="TextBox 1011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2" name="TextBox 1011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3" name="TextBox 1011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4" name="TextBox 1011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345" name="TextBox 1012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46" name="TextBox 1012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47" name="TextBox 1012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48" name="TextBox 1012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49" name="TextBox 1012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0" name="TextBox 1012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1" name="TextBox 1012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2" name="TextBox 10127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3" name="TextBox 10128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4" name="TextBox 10129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5" name="TextBox 10130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6" name="TextBox 10131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7" name="TextBox 10132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8" name="TextBox 10133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59" name="TextBox 10134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60" name="TextBox 10135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619125</xdr:colOff>
      <xdr:row>55</xdr:row>
      <xdr:rowOff>3509</xdr:rowOff>
    </xdr:from>
    <xdr:ext cx="184731" cy="264560"/>
    <xdr:sp macro="" textlink="">
      <xdr:nvSpPr>
        <xdr:cNvPr id="13361" name="TextBox 10136"/>
        <xdr:cNvSpPr txBox="1"/>
      </xdr:nvSpPr>
      <xdr:spPr>
        <a:xfrm>
          <a:off x="7274092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2" name="TextBox 1013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3" name="TextBox 1013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4" name="TextBox 10139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5" name="TextBox 10140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6" name="TextBox 10141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7" name="TextBox 10142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8" name="TextBox 10143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69" name="TextBox 10144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0" name="TextBox 10145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1" name="TextBox 10146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2" name="TextBox 1014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3" name="TextBox 1014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4" name="TextBox 10149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5" name="TextBox 10150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6" name="TextBox 10151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377" name="TextBox 10152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78" name="TextBox 1015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79" name="TextBox 1015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0" name="TextBox 1015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1" name="TextBox 1015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2" name="TextBox 1015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3" name="TextBox 1015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4" name="TextBox 1015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5" name="TextBox 1016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6" name="TextBox 1016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7" name="TextBox 1016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8" name="TextBox 10163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89" name="TextBox 10164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90" name="TextBox 10165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91" name="TextBox 10166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92" name="TextBox 1016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393" name="TextBox 1016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394" name="TextBox 1016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395" name="TextBox 1017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396" name="TextBox 10171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397" name="TextBox 10172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3509</xdr:rowOff>
    </xdr:from>
    <xdr:ext cx="184731" cy="264560"/>
    <xdr:sp macro="" textlink="">
      <xdr:nvSpPr>
        <xdr:cNvPr id="13398" name="TextBox 10173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3509</xdr:rowOff>
    </xdr:from>
    <xdr:ext cx="184731" cy="264560"/>
    <xdr:sp macro="" textlink="">
      <xdr:nvSpPr>
        <xdr:cNvPr id="13399" name="TextBox 10174"/>
        <xdr:cNvSpPr txBox="1"/>
      </xdr:nvSpPr>
      <xdr:spPr>
        <a:xfrm>
          <a:off x="5465345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00" name="TextBox 10175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01" name="TextBox 10176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02" name="TextBox 10177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03" name="TextBox 10178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04" name="TextBox 10179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05" name="TextBox 10180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06" name="TextBox 10181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07" name="TextBox 10182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08" name="TextBox 1018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09" name="TextBox 1018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410" name="TextBox 10185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411" name="TextBox 10186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12" name="TextBox 10187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619125</xdr:colOff>
      <xdr:row>55</xdr:row>
      <xdr:rowOff>3509</xdr:rowOff>
    </xdr:from>
    <xdr:ext cx="184731" cy="264560"/>
    <xdr:sp macro="" textlink="">
      <xdr:nvSpPr>
        <xdr:cNvPr id="13413" name="TextBox 10188"/>
        <xdr:cNvSpPr txBox="1"/>
      </xdr:nvSpPr>
      <xdr:spPr>
        <a:xfrm>
          <a:off x="8940967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14" name="TextBox 10189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6016</xdr:colOff>
      <xdr:row>55</xdr:row>
      <xdr:rowOff>3509</xdr:rowOff>
    </xdr:from>
    <xdr:ext cx="184731" cy="264560"/>
    <xdr:sp macro="" textlink="">
      <xdr:nvSpPr>
        <xdr:cNvPr id="13415" name="TextBox 10190"/>
        <xdr:cNvSpPr txBox="1"/>
      </xdr:nvSpPr>
      <xdr:spPr>
        <a:xfrm>
          <a:off x="11887200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16" name="TextBox 10191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17" name="TextBox 10192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18" name="TextBox 10193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19" name="TextBox 10194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20" name="TextBox 10195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21" name="TextBox 10196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22" name="TextBox 1019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23" name="TextBox 1019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24" name="TextBox 10199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25" name="TextBox 10200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26" name="TextBox 10201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427" name="TextBox 10202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28" name="TextBox 1020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29" name="TextBox 1020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30" name="TextBox 1020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31" name="TextBox 1020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32" name="TextBox 1020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33" name="TextBox 1020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34" name="TextBox 1020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35" name="TextBox 1021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36" name="TextBox 10211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37" name="TextBox 10212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38" name="TextBox 1021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39" name="TextBox 1021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0" name="TextBox 1021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1" name="TextBox 1021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2" name="TextBox 1021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3" name="TextBox 1021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4" name="TextBox 1021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45" name="TextBox 1022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46" name="TextBox 1022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47" name="TextBox 1022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48" name="TextBox 1022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49" name="TextBox 1022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0" name="TextBox 1022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1" name="TextBox 1022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52" name="TextBox 1022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53" name="TextBox 1022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54" name="TextBox 1022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55" name="TextBox 1023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6" name="TextBox 1023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7" name="TextBox 1023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8" name="TextBox 1023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59" name="TextBox 1023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0" name="TextBox 1023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1" name="TextBox 1023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2" name="TextBox 1023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3" name="TextBox 1023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4" name="TextBox 1023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5" name="TextBox 1024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6" name="TextBox 1024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7" name="TextBox 1024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8" name="TextBox 1024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69" name="TextBox 1024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70" name="TextBox 1024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71" name="TextBox 1024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2" name="TextBox 1024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3" name="TextBox 1024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4" name="TextBox 1024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5" name="TextBox 1025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6" name="TextBox 1025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477" name="TextBox 1025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78" name="TextBox 1025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79" name="TextBox 1025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80" name="TextBox 10255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481" name="TextBox 10256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82" name="TextBox 1025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483" name="TextBox 1025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4" name="TextBox 1025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5" name="TextBox 1026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6" name="TextBox 1026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7" name="TextBox 1026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8" name="TextBox 1026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89" name="TextBox 1026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90" name="TextBox 1026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491" name="TextBox 1026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2" name="TextBox 1026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3" name="TextBox 1026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4" name="TextBox 1026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5" name="TextBox 1027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6" name="TextBox 1027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7" name="TextBox 1027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8" name="TextBox 1027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499" name="TextBox 1027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0" name="TextBox 1027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1" name="TextBox 1027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2" name="TextBox 1027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3" name="TextBox 1027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4" name="TextBox 1027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5" name="TextBox 1028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6" name="TextBox 1028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07" name="TextBox 1028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08" name="TextBox 102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09" name="TextBox 102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10" name="TextBox 10285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11" name="TextBox 10286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12" name="TextBox 1028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13" name="TextBox 1028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14" name="TextBox 1028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15" name="TextBox 1029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516" name="TextBox 10291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517" name="TextBox 10292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518" name="TextBox 10293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519" name="TextBox 10294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0" name="TextBox 1029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1" name="TextBox 1029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2" name="TextBox 1029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3" name="TextBox 1029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4" name="TextBox 1029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5" name="TextBox 1030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6" name="TextBox 1030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7" name="TextBox 1030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8" name="TextBox 1030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29" name="TextBox 1030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0" name="TextBox 1030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1" name="TextBox 1030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2" name="TextBox 1030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3" name="TextBox 1030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4" name="TextBox 1030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35" name="TextBox 1031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36" name="TextBox 1031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37" name="TextBox 1031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38" name="TextBox 1031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39" name="TextBox 1031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0" name="TextBox 1031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1" name="TextBox 1031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2" name="TextBox 1031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3" name="TextBox 1031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4" name="TextBox 1031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5" name="TextBox 1032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6" name="TextBox 1032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7" name="TextBox 1032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8" name="TextBox 1032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49" name="TextBox 1032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50" name="TextBox 1032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51" name="TextBox 1032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2" name="TextBox 1032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3" name="TextBox 1032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4" name="TextBox 1032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5" name="TextBox 1033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6" name="TextBox 1033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557" name="TextBox 1033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58" name="TextBox 1033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59" name="TextBox 1033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560" name="TextBox 10335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561" name="TextBox 10336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562" name="TextBox 1033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563" name="TextBox 1033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4" name="TextBox 1033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5" name="TextBox 1034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6" name="TextBox 1034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7" name="TextBox 1034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8" name="TextBox 1034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69" name="TextBox 1034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0" name="TextBox 1034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1" name="TextBox 1034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2" name="TextBox 1034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3" name="TextBox 1034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4" name="TextBox 1034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5" name="TextBox 1035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6" name="TextBox 1035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7" name="TextBox 1035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8" name="TextBox 1035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79" name="TextBox 1035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0" name="TextBox 1035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1" name="TextBox 1035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2" name="TextBox 1035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3" name="TextBox 1035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4" name="TextBox 1035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5" name="TextBox 1036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6" name="TextBox 1036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587" name="TextBox 1036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88" name="TextBox 1036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89" name="TextBox 1036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0" name="TextBox 1036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1" name="TextBox 1036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2" name="TextBox 1036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3" name="TextBox 1036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4" name="TextBox 1036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5" name="TextBox 1037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6" name="TextBox 1037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7" name="TextBox 1037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8" name="TextBox 1037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599" name="TextBox 1037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00" name="TextBox 1037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01" name="TextBox 1037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02" name="TextBox 1037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03" name="TextBox 1037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4" name="TextBox 1037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5" name="TextBox 1038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6" name="TextBox 1038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7" name="TextBox 1038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8" name="TextBox 1038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09" name="TextBox 1038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10" name="TextBox 1038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11" name="TextBox 1038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612" name="TextBox 10387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613" name="TextBox 10388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614" name="TextBox 1038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615" name="TextBox 1039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16" name="TextBox 1039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17" name="TextBox 1039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18" name="TextBox 1039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19" name="TextBox 1039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0" name="TextBox 1039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1" name="TextBox 1039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2" name="TextBox 1039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3" name="TextBox 1039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4" name="TextBox 1039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5" name="TextBox 1040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6" name="TextBox 1040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7" name="TextBox 1040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8" name="TextBox 1040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29" name="TextBox 1040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0" name="TextBox 1040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1" name="TextBox 1040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2" name="TextBox 1040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3" name="TextBox 1040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4" name="TextBox 1040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5" name="TextBox 1041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6" name="TextBox 1041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7" name="TextBox 1041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8" name="TextBox 1041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39" name="TextBox 1041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0" name="TextBox 1041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1" name="TextBox 1041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2" name="TextBox 1041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3" name="TextBox 1041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4" name="TextBox 1041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5" name="TextBox 1042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6" name="TextBox 1042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47" name="TextBox 1042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48" name="TextBox 1042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49" name="TextBox 1042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0" name="TextBox 1042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1" name="TextBox 1042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2" name="TextBox 1042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3" name="TextBox 1042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4" name="TextBox 1042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5" name="TextBox 1043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6" name="TextBox 1043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7" name="TextBox 1043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8" name="TextBox 1043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59" name="TextBox 1043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60" name="TextBox 1043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61" name="TextBox 1043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62" name="TextBox 1043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63" name="TextBox 1043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4" name="TextBox 1043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5" name="TextBox 1044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6" name="TextBox 1044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7" name="TextBox 1044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8" name="TextBox 10443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669" name="TextBox 10444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70" name="TextBox 1044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671" name="TextBox 1044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672" name="TextBox 10447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673" name="TextBox 10448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674" name="TextBox 1044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675" name="TextBox 1045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76" name="TextBox 1045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77" name="TextBox 1045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78" name="TextBox 1045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79" name="TextBox 1045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0" name="TextBox 1045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1" name="TextBox 1045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2" name="TextBox 1045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3" name="TextBox 1045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4" name="TextBox 1045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5" name="TextBox 1046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6" name="TextBox 1046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7" name="TextBox 1046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8" name="TextBox 1046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89" name="TextBox 1046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0" name="TextBox 1046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1" name="TextBox 1046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2" name="TextBox 1046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3" name="TextBox 1046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4" name="TextBox 1046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5" name="TextBox 1047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6" name="TextBox 1047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7" name="TextBox 1047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8" name="TextBox 1047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699" name="TextBox 1047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0" name="TextBox 1047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1" name="TextBox 1047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2" name="TextBox 1047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3" name="TextBox 1047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4" name="TextBox 1047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5" name="TextBox 1048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6" name="TextBox 10481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7" name="TextBox 10482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8" name="TextBox 10483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09" name="TextBox 10484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0" name="TextBox 10485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1" name="TextBox 10486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2" name="TextBox 10487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3" name="TextBox 10488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4" name="TextBox 10489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552450</xdr:colOff>
      <xdr:row>55</xdr:row>
      <xdr:rowOff>3509</xdr:rowOff>
    </xdr:from>
    <xdr:ext cx="184731" cy="264560"/>
    <xdr:sp macro="" textlink="">
      <xdr:nvSpPr>
        <xdr:cNvPr id="13715" name="TextBox 10490"/>
        <xdr:cNvSpPr txBox="1"/>
      </xdr:nvSpPr>
      <xdr:spPr>
        <a:xfrm>
          <a:off x="463817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16" name="TextBox 1049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17" name="TextBox 1049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18" name="TextBox 1049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19" name="TextBox 1049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0" name="TextBox 1049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1" name="TextBox 1049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2" name="TextBox 10497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3" name="TextBox 10498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4" name="TextBox 10499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5" name="TextBox 10500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6" name="TextBox 10501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7" name="TextBox 10502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8" name="TextBox 1050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29" name="TextBox 1050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30" name="TextBox 10505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31" name="TextBox 10506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2" name="TextBox 10507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3" name="TextBox 10508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4" name="TextBox 10509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5" name="TextBox 10510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6" name="TextBox 10511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638175</xdr:colOff>
      <xdr:row>55</xdr:row>
      <xdr:rowOff>3509</xdr:rowOff>
    </xdr:from>
    <xdr:ext cx="184731" cy="264560"/>
    <xdr:sp macro="" textlink="">
      <xdr:nvSpPr>
        <xdr:cNvPr id="13737" name="TextBox 10512"/>
        <xdr:cNvSpPr txBox="1"/>
      </xdr:nvSpPr>
      <xdr:spPr>
        <a:xfrm>
          <a:off x="255570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38" name="TextBox 10513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3509</xdr:rowOff>
    </xdr:from>
    <xdr:ext cx="184731" cy="264560"/>
    <xdr:sp macro="" textlink="">
      <xdr:nvSpPr>
        <xdr:cNvPr id="13739" name="TextBox 10514"/>
        <xdr:cNvSpPr txBox="1"/>
      </xdr:nvSpPr>
      <xdr:spPr>
        <a:xfrm>
          <a:off x="3571875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740" name="TextBox 10515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828675</xdr:colOff>
      <xdr:row>55</xdr:row>
      <xdr:rowOff>3509</xdr:rowOff>
    </xdr:from>
    <xdr:ext cx="184731" cy="264560"/>
    <xdr:sp macro="" textlink="">
      <xdr:nvSpPr>
        <xdr:cNvPr id="13741" name="TextBox 10516"/>
        <xdr:cNvSpPr txBox="1"/>
      </xdr:nvSpPr>
      <xdr:spPr>
        <a:xfrm>
          <a:off x="6368214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742" name="TextBox 10517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743" name="TextBox 10518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744" name="TextBox 10519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619125</xdr:colOff>
      <xdr:row>55</xdr:row>
      <xdr:rowOff>3509</xdr:rowOff>
    </xdr:from>
    <xdr:ext cx="184731" cy="264560"/>
    <xdr:sp macro="" textlink="">
      <xdr:nvSpPr>
        <xdr:cNvPr id="13745" name="TextBox 10520"/>
        <xdr:cNvSpPr txBox="1"/>
      </xdr:nvSpPr>
      <xdr:spPr>
        <a:xfrm>
          <a:off x="8251658" y="303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746" name="TextBox 10521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523875</xdr:colOff>
      <xdr:row>55</xdr:row>
      <xdr:rowOff>3509</xdr:rowOff>
    </xdr:from>
    <xdr:ext cx="184731" cy="264560"/>
    <xdr:sp macro="" textlink="">
      <xdr:nvSpPr>
        <xdr:cNvPr id="13747" name="TextBox 10522"/>
        <xdr:cNvSpPr txBox="1"/>
      </xdr:nvSpPr>
      <xdr:spPr>
        <a:xfrm>
          <a:off x="11427493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48" name="TextBox 1056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49" name="TextBox 1056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0" name="TextBox 10569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1" name="TextBox 10570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2" name="TextBox 10571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3" name="TextBox 10572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4" name="TextBox 10573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5" name="TextBox 10574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6" name="TextBox 10575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7" name="TextBox 10576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8" name="TextBox 1057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59" name="TextBox 1057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0" name="TextBox 10579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1" name="TextBox 10580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2" name="TextBox 10581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3" name="TextBox 10582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4" name="TextBox 10583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5" name="TextBox 10584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6" name="TextBox 10585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7" name="TextBox 10586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8" name="TextBox 10587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828675</xdr:colOff>
      <xdr:row>55</xdr:row>
      <xdr:rowOff>3509</xdr:rowOff>
    </xdr:from>
    <xdr:ext cx="184731" cy="264560"/>
    <xdr:sp macro="" textlink="">
      <xdr:nvSpPr>
        <xdr:cNvPr id="13769" name="TextBox 10588"/>
        <xdr:cNvSpPr txBox="1"/>
      </xdr:nvSpPr>
      <xdr:spPr>
        <a:xfrm>
          <a:off x="10165682" y="3416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" name="TextBox 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" name="TextBox 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" name="TextBox 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" name="TextBox 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6" name="TextBox 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" name="TextBox 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" name="TextBox 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" name="TextBox 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" name="TextBox 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" name="TextBox 1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2" name="TextBox 1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3" name="TextBox 1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4" name="TextBox 1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5" name="TextBox 1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6" name="TextBox 1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7" name="TextBox 1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8" name="TextBox 1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9" name="TextBox 1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0" name="TextBox 1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" name="TextBox 2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2" name="TextBox 2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3" name="TextBox 2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4" name="TextBox 2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" name="TextBox 2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6" name="TextBox 2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7" name="TextBox 2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8" name="TextBox 2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" name="TextBox 2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" name="TextBox 2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1" name="TextBox 3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2" name="TextBox 3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" name="TextBox 3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" name="TextBox 3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" name="TextBox 3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6" name="TextBox 3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7" name="TextBox 3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8" name="TextBox 3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" name="TextBox 3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" name="TextBox 3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" name="TextBox 4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2" name="TextBox 4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3" name="TextBox 4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4" name="TextBox 4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" name="TextBox 4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" name="TextBox 4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" name="TextBox 4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" name="TextBox 4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9" name="TextBox 4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0" name="TextBox 4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1" name="TextBox 5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2" name="TextBox 5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3" name="TextBox 5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4" name="TextBox 5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5" name="TextBox 5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6" name="TextBox 5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7" name="TextBox 5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8" name="TextBox 3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59" name="TextBox 3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68" name="TextBox 6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69" name="TextBox 6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0" name="TextBox 6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1" name="TextBox 7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2" name="TextBox 7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3" name="TextBox 7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4" name="TextBox 7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5" name="TextBox 7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6" name="TextBox 7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7" name="TextBox 7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8" name="TextBox 7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79" name="TextBox 7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0" name="TextBox 7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1" name="TextBox 8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2" name="TextBox 8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3" name="TextBox 8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4" name="TextBox 8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5" name="TextBox 8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6" name="TextBox 8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7" name="TextBox 8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8" name="TextBox 8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89" name="TextBox 8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0" name="TextBox 8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1" name="TextBox 9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0" name="TextBox 9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2" name="TextBox 9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3" name="TextBox 9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4" name="TextBox 9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5" name="TextBox 9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6" name="TextBox 9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7" name="TextBox 9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8" name="TextBox 9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99" name="TextBox 9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16" name="TextBox 115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17" name="TextBox 116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18" name="TextBox 117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19" name="TextBox 118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0" name="TextBox 119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1" name="TextBox 120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2" name="TextBox 121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3" name="TextBox 122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4" name="TextBox 123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5" name="TextBox 124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6" name="TextBox 125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7" name="TextBox 126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8" name="TextBox 127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29" name="TextBox 128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30" name="TextBox 129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49</xdr:row>
      <xdr:rowOff>508110</xdr:rowOff>
    </xdr:from>
    <xdr:ext cx="184731" cy="264560"/>
    <xdr:sp macro="" textlink="">
      <xdr:nvSpPr>
        <xdr:cNvPr id="131" name="TextBox 130"/>
        <xdr:cNvSpPr txBox="1"/>
      </xdr:nvSpPr>
      <xdr:spPr>
        <a:xfrm>
          <a:off x="834817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165" name="TextBox 164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714375</xdr:colOff>
      <xdr:row>49</xdr:row>
      <xdr:rowOff>508110</xdr:rowOff>
    </xdr:from>
    <xdr:ext cx="184731" cy="264560"/>
    <xdr:sp macro="" textlink="">
      <xdr:nvSpPr>
        <xdr:cNvPr id="168" name="TextBox 167"/>
        <xdr:cNvSpPr txBox="1"/>
      </xdr:nvSpPr>
      <xdr:spPr>
        <a:xfrm>
          <a:off x="7009634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714375</xdr:colOff>
      <xdr:row>49</xdr:row>
      <xdr:rowOff>508110</xdr:rowOff>
    </xdr:from>
    <xdr:ext cx="184731" cy="264560"/>
    <xdr:sp macro="" textlink="">
      <xdr:nvSpPr>
        <xdr:cNvPr id="169" name="TextBox 168"/>
        <xdr:cNvSpPr txBox="1"/>
      </xdr:nvSpPr>
      <xdr:spPr>
        <a:xfrm>
          <a:off x="7009634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71" name="TextBox 170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74" name="TextBox 173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49</xdr:row>
      <xdr:rowOff>508110</xdr:rowOff>
    </xdr:from>
    <xdr:ext cx="184731" cy="264560"/>
    <xdr:sp macro="" textlink="">
      <xdr:nvSpPr>
        <xdr:cNvPr id="183" name="TextBox 182"/>
        <xdr:cNvSpPr txBox="1"/>
      </xdr:nvSpPr>
      <xdr:spPr>
        <a:xfrm>
          <a:off x="98812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49</xdr:row>
      <xdr:rowOff>508110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289772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86" name="TextBox 185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87" name="TextBox 186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198" name="TextBox 19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199" name="TextBox 19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00" name="TextBox 19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01" name="TextBox 20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02" name="TextBox 20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03" name="TextBox 20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07" name="TextBox 206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16" name="TextBox 21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17" name="TextBox 21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18" name="TextBox 21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19" name="TextBox 21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0" name="TextBox 21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1" name="TextBox 22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25" name="TextBox 224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6" name="TextBox 22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7" name="TextBox 22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8" name="TextBox 22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29" name="TextBox 22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0" name="TextBox 22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1" name="TextBox 23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2" name="TextBox 23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3" name="TextBox 23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4" name="TextBox 23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5" name="TextBox 23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6" name="TextBox 23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7" name="TextBox 23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8" name="TextBox 23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39" name="TextBox 23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40" name="TextBox 23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41" name="TextBox 24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2" name="TextBox 241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3" name="TextBox 242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4" name="TextBox 243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5" name="TextBox 244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6" name="TextBox 245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47" name="TextBox 246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48" name="TextBox 24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49" name="TextBox 24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5" name="TextBox 25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6" name="TextBox 25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7" name="TextBox 25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8" name="TextBox 25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59" name="TextBox 25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60" name="TextBox 25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61" name="TextBox 26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2" name="TextBox 26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3" name="TextBox 26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4" name="TextBox 26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5" name="TextBox 26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6" name="TextBox 26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7" name="TextBox 26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8" name="TextBox 26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69" name="TextBox 26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0" name="TextBox 26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1" name="TextBox 27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2" name="TextBox 27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3" name="TextBox 27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4" name="TextBox 27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5" name="TextBox 27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6" name="TextBox 27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77" name="TextBox 27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84" name="TextBox 28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285" name="TextBox 28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0" name="TextBox 28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1" name="TextBox 29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2" name="TextBox 29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3" name="TextBox 29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5" name="TextBox 29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6" name="TextBox 29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7" name="TextBox 29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8" name="TextBox 29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0" name="TextBox 29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1" name="TextBox 30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2" name="TextBox 30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3" name="TextBox 30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4" name="TextBox 30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05" name="TextBox 30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06" name="TextBox 30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07" name="TextBox 30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08" name="TextBox 30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09" name="TextBox 30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0" name="TextBox 30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1" name="TextBox 31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2" name="TextBox 31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3" name="TextBox 31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4" name="TextBox 31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5" name="TextBox 31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6" name="TextBox 31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7" name="TextBox 31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8" name="TextBox 31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19" name="TextBox 31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20" name="TextBox 31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21" name="TextBox 32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6" name="TextBox 325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27" name="TextBox 326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28" name="TextBox 32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29" name="TextBox 32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330" name="TextBox 329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331" name="TextBox 330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333" name="TextBox 332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4" name="TextBox 33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5" name="TextBox 33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6" name="TextBox 33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7" name="TextBox 33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8" name="TextBox 33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39" name="TextBox 33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0" name="TextBox 33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1" name="TextBox 34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2" name="TextBox 34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3" name="TextBox 34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4" name="TextBox 34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5" name="TextBox 34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6" name="TextBox 34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7" name="TextBox 34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8" name="TextBox 34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0" name="TextBox 34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1" name="TextBox 35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3" name="TextBox 35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6" name="TextBox 35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58" name="TextBox 35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59" name="TextBox 35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0" name="TextBox 35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1" name="TextBox 36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2" name="TextBox 36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3" name="TextBox 36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4" name="TextBox 36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5" name="TextBox 36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6" name="TextBox 36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7" name="TextBox 36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8" name="TextBox 36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69" name="TextBox 36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70" name="TextBox 36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71" name="TextBox 37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72" name="TextBox 37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73" name="TextBox 37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4" name="TextBox 373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5" name="TextBox 374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6" name="TextBox 375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7" name="TextBox 376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8" name="TextBox 377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379" name="TextBox 378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80" name="TextBox 37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381" name="TextBox 38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382" name="TextBox 381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383" name="TextBox 382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384" name="TextBox 383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86" name="TextBox 38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87" name="TextBox 38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88" name="TextBox 38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89" name="TextBox 38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1" name="TextBox 39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3" name="TextBox 39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4" name="TextBox 39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5" name="TextBox 39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6" name="TextBox 39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7" name="TextBox 39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2" name="TextBox 40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4" name="TextBox 40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5" name="TextBox 40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6" name="TextBox 40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7" name="TextBox 40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8" name="TextBox 40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09" name="TextBox 40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18" name="TextBox 41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19" name="TextBox 41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0" name="TextBox 41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1" name="TextBox 42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2" name="TextBox 42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3" name="TextBox 42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4" name="TextBox 42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5" name="TextBox 42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6" name="TextBox 42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7" name="TextBox 42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8" name="TextBox 42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29" name="TextBox 42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30" name="TextBox 42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31" name="TextBox 43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32" name="TextBox 43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33" name="TextBox 43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4" name="TextBox 433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5" name="TextBox 434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6" name="TextBox 435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7" name="TextBox 436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8" name="TextBox 437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439" name="TextBox 438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40" name="TextBox 43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41" name="TextBox 44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442" name="TextBox 441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443" name="TextBox 442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49</xdr:row>
      <xdr:rowOff>508110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29263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86" name="TextBox 48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87" name="TextBox 48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88" name="TextBox 48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89" name="TextBox 48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0" name="TextBox 48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1" name="TextBox 49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2" name="TextBox 491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3" name="TextBox 492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4" name="TextBox 493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5" name="TextBox 494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6" name="TextBox 495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7" name="TextBox 496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8" name="TextBox 49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499" name="TextBox 49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500" name="TextBox 499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501" name="TextBox 500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2" name="TextBox 501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3" name="TextBox 502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49</xdr:row>
      <xdr:rowOff>508110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67367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508" name="TextBox 507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49</xdr:row>
      <xdr:rowOff>508110</xdr:rowOff>
    </xdr:from>
    <xdr:ext cx="184731" cy="264560"/>
    <xdr:sp macro="" textlink="">
      <xdr:nvSpPr>
        <xdr:cNvPr id="509" name="TextBox 508"/>
        <xdr:cNvSpPr txBox="1"/>
      </xdr:nvSpPr>
      <xdr:spPr>
        <a:xfrm>
          <a:off x="466670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49</xdr:row>
      <xdr:rowOff>508110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137322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49</xdr:row>
      <xdr:rowOff>508110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222528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49</xdr:row>
      <xdr:rowOff>508110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129741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49</xdr:row>
      <xdr:rowOff>508110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033396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46" name="TextBox 54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47" name="TextBox 54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48" name="TextBox 54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49" name="TextBox 54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0" name="TextBox 54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1" name="TextBox 55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2" name="TextBox 55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3" name="TextBox 55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4" name="TextBox 55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5" name="TextBox 55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6" name="TextBox 55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7" name="TextBox 55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8" name="TextBox 55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59" name="TextBox 55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0" name="TextBox 55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1" name="TextBox 56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2" name="TextBox 56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3" name="TextBox 56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4" name="TextBox 56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5" name="TextBox 56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6" name="TextBox 56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7" name="TextBox 56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8" name="TextBox 56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69" name="TextBox 56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0" name="TextBox 56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1" name="TextBox 57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2" name="TextBox 57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3" name="TextBox 57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4" name="TextBox 57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5" name="TextBox 57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6" name="TextBox 57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7" name="TextBox 57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8" name="TextBox 57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79" name="TextBox 57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0" name="TextBox 57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1" name="TextBox 58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2" name="TextBox 58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3" name="TextBox 58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4" name="TextBox 58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5" name="TextBox 58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6" name="TextBox 58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7" name="TextBox 58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8" name="TextBox 58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89" name="TextBox 58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0" name="TextBox 58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1" name="TextBox 59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2" name="TextBox 59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3" name="TextBox 59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4" name="TextBox 59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5" name="TextBox 59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6" name="TextBox 59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7" name="TextBox 59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8" name="TextBox 59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599" name="TextBox 59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0" name="TextBox 59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1" name="TextBox 60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2" name="TextBox 3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3" name="TextBox 3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4" name="TextBox 60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5" name="TextBox 60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6" name="TextBox 60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7" name="TextBox 60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8" name="TextBox 60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09" name="TextBox 60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0" name="TextBox 60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1" name="TextBox 61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2" name="TextBox 61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3" name="TextBox 61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4" name="TextBox 61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5" name="TextBox 61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6" name="TextBox 61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7" name="TextBox 61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8" name="TextBox 61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19" name="TextBox 61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0" name="TextBox 61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1" name="TextBox 62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2" name="TextBox 62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3" name="TextBox 62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4" name="TextBox 62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5" name="TextBox 62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6" name="TextBox 62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7" name="TextBox 62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8" name="TextBox 62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29" name="TextBox 62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0" name="TextBox 62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1" name="TextBox 63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2" name="TextBox 63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3" name="TextBox 63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4" name="TextBox 63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5" name="TextBox 63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6" name="TextBox 63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7" name="TextBox 63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8" name="TextBox 63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39" name="TextBox 63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0" name="TextBox 63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1" name="TextBox 64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2" name="TextBox 64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3" name="TextBox 64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4" name="TextBox 64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5" name="TextBox 64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6" name="TextBox 64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7" name="TextBox 64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8" name="TextBox 64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49" name="TextBox 64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50" name="TextBox 64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651" name="TextBox 65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2" name="TextBox 651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3" name="TextBox 652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4" name="TextBox 653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5" name="TextBox 654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6" name="TextBox 655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7" name="TextBox 656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8" name="TextBox 657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59" name="TextBox 658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0" name="TextBox 659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1" name="TextBox 660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2" name="TextBox 661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3" name="TextBox 662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4" name="TextBox 663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5" name="TextBox 664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6" name="TextBox 665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36</xdr:row>
      <xdr:rowOff>6132</xdr:rowOff>
    </xdr:from>
    <xdr:ext cx="184731" cy="264560"/>
    <xdr:sp macro="" textlink="">
      <xdr:nvSpPr>
        <xdr:cNvPr id="667" name="TextBox 666"/>
        <xdr:cNvSpPr txBox="1"/>
      </xdr:nvSpPr>
      <xdr:spPr>
        <a:xfrm>
          <a:off x="948755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68" name="TextBox 667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69" name="TextBox 668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0" name="TextBox 669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1" name="TextBox 670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2" name="TextBox 671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3" name="TextBox 672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4" name="TextBox 673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5" name="TextBox 674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6" name="TextBox 675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7" name="TextBox 676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8" name="TextBox 677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79" name="TextBox 678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80" name="TextBox 679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81" name="TextBox 680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82" name="TextBox 681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683" name="TextBox 682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4" name="TextBox 683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5" name="TextBox 684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6" name="TextBox 685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7" name="TextBox 686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8" name="TextBox 687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89" name="TextBox 688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0" name="TextBox 689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1" name="TextBox 690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2" name="TextBox 691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3" name="TextBox 692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4" name="TextBox 693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5" name="TextBox 694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6" name="TextBox 695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7" name="TextBox 696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8" name="TextBox 697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699" name="TextBox 698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00" name="TextBox 699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01" name="TextBox 700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702" name="TextBox 701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703" name="TextBox 702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36</xdr:row>
      <xdr:rowOff>6132</xdr:rowOff>
    </xdr:from>
    <xdr:ext cx="184731" cy="264560"/>
    <xdr:sp macro="" textlink="">
      <xdr:nvSpPr>
        <xdr:cNvPr id="704" name="TextBox 703"/>
        <xdr:cNvSpPr txBox="1"/>
      </xdr:nvSpPr>
      <xdr:spPr>
        <a:xfrm>
          <a:off x="765164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36</xdr:row>
      <xdr:rowOff>6132</xdr:rowOff>
    </xdr:from>
    <xdr:ext cx="184731" cy="264560"/>
    <xdr:sp macro="" textlink="">
      <xdr:nvSpPr>
        <xdr:cNvPr id="705" name="TextBox 704"/>
        <xdr:cNvSpPr txBox="1"/>
      </xdr:nvSpPr>
      <xdr:spPr>
        <a:xfrm>
          <a:off x="765164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06" name="TextBox 705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07" name="TextBox 706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10" name="TextBox 709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11" name="TextBox 710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14" name="TextBox 713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15" name="TextBox 714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716" name="TextBox 715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717" name="TextBox 716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18" name="TextBox 717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36</xdr:row>
      <xdr:rowOff>6132</xdr:rowOff>
    </xdr:from>
    <xdr:ext cx="184731" cy="264560"/>
    <xdr:sp macro="" textlink="">
      <xdr:nvSpPr>
        <xdr:cNvPr id="719" name="TextBox 718"/>
        <xdr:cNvSpPr txBox="1"/>
      </xdr:nvSpPr>
      <xdr:spPr>
        <a:xfrm>
          <a:off x="103743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36</xdr:row>
      <xdr:rowOff>6132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14296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22" name="TextBox 721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23" name="TextBox 722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24" name="TextBox 723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25" name="TextBox 724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26" name="TextBox 725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27" name="TextBox 726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28" name="TextBox 727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29" name="TextBox 728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30" name="TextBox 729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31" name="TextBox 730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32" name="TextBox 731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36</xdr:row>
      <xdr:rowOff>6132</xdr:rowOff>
    </xdr:from>
    <xdr:ext cx="184731" cy="264560"/>
    <xdr:sp macro="" textlink="">
      <xdr:nvSpPr>
        <xdr:cNvPr id="733" name="TextBox 732"/>
        <xdr:cNvSpPr txBox="1"/>
      </xdr:nvSpPr>
      <xdr:spPr>
        <a:xfrm>
          <a:off x="11053817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4" name="TextBox 73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5" name="TextBox 73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6" name="TextBox 73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7" name="TextBox 73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8" name="TextBox 73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39" name="TextBox 73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0" name="TextBox 73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1" name="TextBox 74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42" name="TextBox 741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43" name="TextBox 742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4" name="TextBox 74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5" name="TextBox 74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6" name="TextBox 74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7" name="TextBox 74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8" name="TextBox 74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49" name="TextBox 74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50" name="TextBox 74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51" name="TextBox 75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2" name="TextBox 75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3" name="TextBox 75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4" name="TextBox 75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5" name="TextBox 75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6" name="TextBox 75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57" name="TextBox 75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58" name="TextBox 75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59" name="TextBox 75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60" name="TextBox 759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61" name="TextBox 760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2" name="TextBox 76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3" name="TextBox 76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4" name="TextBox 76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5" name="TextBox 76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6" name="TextBox 76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7" name="TextBox 76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8" name="TextBox 76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69" name="TextBox 76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0" name="TextBox 76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1" name="TextBox 77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2" name="TextBox 77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3" name="TextBox 77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4" name="TextBox 77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5" name="TextBox 77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6" name="TextBox 77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77" name="TextBox 77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78" name="TextBox 777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79" name="TextBox 778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80" name="TextBox 779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81" name="TextBox 780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82" name="TextBox 781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783" name="TextBox 782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84" name="TextBox 78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85" name="TextBox 78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86" name="TextBox 785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787" name="TextBox 786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88" name="TextBox 787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789" name="TextBox 788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0" name="TextBox 78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1" name="TextBox 79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2" name="TextBox 79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3" name="TextBox 79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4" name="TextBox 79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5" name="TextBox 79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6" name="TextBox 79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797" name="TextBox 79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98" name="TextBox 79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799" name="TextBox 79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0" name="TextBox 79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1" name="TextBox 80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2" name="TextBox 80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3" name="TextBox 80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4" name="TextBox 80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5" name="TextBox 80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6" name="TextBox 80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7" name="TextBox 80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8" name="TextBox 80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09" name="TextBox 80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10" name="TextBox 80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11" name="TextBox 81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12" name="TextBox 81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13" name="TextBox 81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4" name="TextBox 813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5" name="TextBox 814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6" name="TextBox 815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7" name="TextBox 816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8" name="TextBox 817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19" name="TextBox 818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20" name="TextBox 81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21" name="TextBox 82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822" name="TextBox 821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823" name="TextBox 822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824" name="TextBox 823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825" name="TextBox 824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26" name="TextBox 82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27" name="TextBox 82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28" name="TextBox 82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29" name="TextBox 82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0" name="TextBox 82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1" name="TextBox 83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2" name="TextBox 83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3" name="TextBox 83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4" name="TextBox 83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5" name="TextBox 83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6" name="TextBox 83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7" name="TextBox 83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8" name="TextBox 83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39" name="TextBox 83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40" name="TextBox 83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41" name="TextBox 84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2" name="TextBox 84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3" name="TextBox 84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4" name="TextBox 84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5" name="TextBox 84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6" name="TextBox 84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7" name="TextBox 84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8" name="TextBox 84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49" name="TextBox 84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0" name="TextBox 84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1" name="TextBox 85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2" name="TextBox 85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3" name="TextBox 85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4" name="TextBox 85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5" name="TextBox 85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6" name="TextBox 85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57" name="TextBox 85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58" name="TextBox 857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59" name="TextBox 858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60" name="TextBox 859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61" name="TextBox 860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62" name="TextBox 861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863" name="TextBox 862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64" name="TextBox 86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65" name="TextBox 86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866" name="TextBox 865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867" name="TextBox 866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868" name="TextBox 867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869" name="TextBox 868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0" name="TextBox 86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1" name="TextBox 87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2" name="TextBox 87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3" name="TextBox 87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4" name="TextBox 87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5" name="TextBox 87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6" name="TextBox 87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7" name="TextBox 87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8" name="TextBox 87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79" name="TextBox 87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0" name="TextBox 87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1" name="TextBox 88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2" name="TextBox 88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3" name="TextBox 88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4" name="TextBox 88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5" name="TextBox 88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6" name="TextBox 88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7" name="TextBox 88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8" name="TextBox 88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89" name="TextBox 88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90" name="TextBox 88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91" name="TextBox 89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92" name="TextBox 89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893" name="TextBox 89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4" name="TextBox 89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5" name="TextBox 89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6" name="TextBox 89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7" name="TextBox 89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8" name="TextBox 89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899" name="TextBox 89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0" name="TextBox 89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1" name="TextBox 90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2" name="TextBox 90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3" name="TextBox 90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4" name="TextBox 90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5" name="TextBox 90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6" name="TextBox 90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7" name="TextBox 90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8" name="TextBox 90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09" name="TextBox 90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0" name="TextBox 909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1" name="TextBox 910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2" name="TextBox 911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3" name="TextBox 912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4" name="TextBox 913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15" name="TextBox 914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16" name="TextBox 91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17" name="TextBox 91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918" name="TextBox 917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919" name="TextBox 918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920" name="TextBox 919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921" name="TextBox 920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2" name="TextBox 92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3" name="TextBox 92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4" name="TextBox 92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5" name="TextBox 92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6" name="TextBox 92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7" name="TextBox 92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8" name="TextBox 92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29" name="TextBox 92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0" name="TextBox 92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1" name="TextBox 93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2" name="TextBox 93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3" name="TextBox 93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4" name="TextBox 93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5" name="TextBox 93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6" name="TextBox 93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7" name="TextBox 93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8" name="TextBox 93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39" name="TextBox 93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0" name="TextBox 93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1" name="TextBox 94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2" name="TextBox 94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3" name="TextBox 94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4" name="TextBox 94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5" name="TextBox 94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6" name="TextBox 94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7" name="TextBox 94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8" name="TextBox 94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49" name="TextBox 94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50" name="TextBox 94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51" name="TextBox 95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52" name="TextBox 95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53" name="TextBox 95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4" name="TextBox 95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5" name="TextBox 95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6" name="TextBox 95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7" name="TextBox 95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8" name="TextBox 95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59" name="TextBox 95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0" name="TextBox 95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1" name="TextBox 96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2" name="TextBox 96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3" name="TextBox 96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4" name="TextBox 96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5" name="TextBox 96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6" name="TextBox 96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7" name="TextBox 96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8" name="TextBox 96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69" name="TextBox 96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0" name="TextBox 969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1" name="TextBox 970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2" name="TextBox 971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3" name="TextBox 972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4" name="TextBox 973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975" name="TextBox 974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76" name="TextBox 97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977" name="TextBox 97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978" name="TextBox 977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979" name="TextBox 978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980" name="TextBox 979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981" name="TextBox 980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2" name="TextBox 98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3" name="TextBox 98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4" name="TextBox 98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5" name="TextBox 98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6" name="TextBox 98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7" name="TextBox 98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8" name="TextBox 98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89" name="TextBox 98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0" name="TextBox 98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1" name="TextBox 99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2" name="TextBox 99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3" name="TextBox 99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4" name="TextBox 99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5" name="TextBox 99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6" name="TextBox 99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7" name="TextBox 99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8" name="TextBox 99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999" name="TextBox 99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0" name="TextBox 99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36</xdr:row>
      <xdr:rowOff>6132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6847709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36</xdr:row>
      <xdr:rowOff>6132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605158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36</xdr:row>
      <xdr:rowOff>6132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5435381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36</xdr:row>
      <xdr:rowOff>6132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8481520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36</xdr:row>
      <xdr:rowOff>6132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886293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36</xdr:row>
      <xdr:rowOff>6132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2587452" y="21392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0" name="TextBox 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1" name="TextBox 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48</xdr:row>
      <xdr:rowOff>7116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48</xdr:row>
      <xdr:rowOff>7116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65164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48</xdr:row>
      <xdr:rowOff>7116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65164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48</xdr:row>
      <xdr:rowOff>7116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48</xdr:row>
      <xdr:rowOff>7116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48</xdr:row>
      <xdr:rowOff>7116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105381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48</xdr:row>
      <xdr:rowOff>7116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48</xdr:row>
      <xdr:rowOff>7116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48</xdr:row>
      <xdr:rowOff>7116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48</xdr:row>
      <xdr:rowOff>7116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48</xdr:row>
      <xdr:rowOff>7116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886293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48</xdr:row>
      <xdr:rowOff>7116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2587452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8" name="TextBox 3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19" name="TextBox 3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42</xdr:row>
      <xdr:rowOff>1314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9487557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42</xdr:row>
      <xdr:rowOff>1314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6516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42</xdr:row>
      <xdr:rowOff>1314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6516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42</xdr:row>
      <xdr:rowOff>1314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08560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42</xdr:row>
      <xdr:rowOff>1314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362469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42</xdr:row>
      <xdr:rowOff>1314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153554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42</xdr:row>
      <xdr:rowOff>1314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6847709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42</xdr:row>
      <xdr:rowOff>1314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605158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42</xdr:row>
      <xdr:rowOff>1314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435381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42</xdr:row>
      <xdr:rowOff>1314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8481520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42</xdr:row>
      <xdr:rowOff>1314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9886293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42</xdr:row>
      <xdr:rowOff>1314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3069176" y="2345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6" name="TextBox 3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7" name="TextBox 3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30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48755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30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65164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30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65164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03743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314296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1053817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6847709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605158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435381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8481520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886293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2587452" y="1783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4" name="TextBox 3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5" name="TextBox 3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18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48755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18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65164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18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765164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18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03743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18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314296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18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1053817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6847709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18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605158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18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5435381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8481520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886293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18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2587452" y="1112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2" name="TextBox 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3" name="TextBox 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38</xdr:row>
      <xdr:rowOff>8102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65164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38</xdr:row>
      <xdr:rowOff>8102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65164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38</xdr:row>
      <xdr:rowOff>8102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103743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38</xdr:row>
      <xdr:rowOff>8102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1105381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0" name="TextBox 3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1" name="TextBox 3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43</xdr:row>
      <xdr:rowOff>3285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48755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43</xdr:row>
      <xdr:rowOff>3285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765164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43</xdr:row>
      <xdr:rowOff>3285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765164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43</xdr:row>
      <xdr:rowOff>3285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103743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43</xdr:row>
      <xdr:rowOff>3285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1314296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43</xdr:row>
      <xdr:rowOff>3285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11053817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43</xdr:row>
      <xdr:rowOff>3285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847709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43</xdr:row>
      <xdr:rowOff>3285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605158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43</xdr:row>
      <xdr:rowOff>3285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5435381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43</xdr:row>
      <xdr:rowOff>3285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8481520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43</xdr:row>
      <xdr:rowOff>3285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886293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43</xdr:row>
      <xdr:rowOff>3285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12587452" y="25049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8" name="TextBox 3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59" name="TextBox 3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502417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48755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32</xdr:row>
      <xdr:rowOff>502417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765164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32</xdr:row>
      <xdr:rowOff>502417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765164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502417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103743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502417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1314296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502417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11053817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502417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847709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502417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60515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619125</xdr:colOff>
      <xdr:row>32</xdr:row>
      <xdr:rowOff>502417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586108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502417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5435381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502417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8481520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502417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9886293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502417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12587452" y="19433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6" name="TextBox 3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7" name="TextBox 3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496723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948755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33</xdr:row>
      <xdr:rowOff>496723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765164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33</xdr:row>
      <xdr:rowOff>496723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765164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33</xdr:row>
      <xdr:rowOff>496723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103743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496723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1314296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33</xdr:row>
      <xdr:rowOff>496723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11053817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496723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847709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496723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605158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33</xdr:row>
      <xdr:rowOff>496723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5435381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496723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8481520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496723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886293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496723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12587452" y="1993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19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605158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38</xdr:row>
      <xdr:rowOff>8102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605158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6" name="TextBox 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7" name="TextBox 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38</xdr:row>
      <xdr:rowOff>8102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48755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38</xdr:row>
      <xdr:rowOff>8102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765164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38</xdr:row>
      <xdr:rowOff>8102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765164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38</xdr:row>
      <xdr:rowOff>8102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6847709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38</xdr:row>
      <xdr:rowOff>8102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5435381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38</xdr:row>
      <xdr:rowOff>8102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8481520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38</xdr:row>
      <xdr:rowOff>8102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886293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438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34</xdr:row>
      <xdr:rowOff>448879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3605158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0" name="TextBox 3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1" name="TextBox 3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32</xdr:row>
      <xdr:rowOff>8321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48755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32</xdr:row>
      <xdr:rowOff>8321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765164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32</xdr:row>
      <xdr:rowOff>8321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765164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32</xdr:row>
      <xdr:rowOff>8321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03743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32</xdr:row>
      <xdr:rowOff>8321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314296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32</xdr:row>
      <xdr:rowOff>8321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1053817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32</xdr:row>
      <xdr:rowOff>8321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6847709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32</xdr:row>
      <xdr:rowOff>8321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3605158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32</xdr:row>
      <xdr:rowOff>8321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5435381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32</xdr:row>
      <xdr:rowOff>8321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8481520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32</xdr:row>
      <xdr:rowOff>8321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9886293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32</xdr:row>
      <xdr:rowOff>8321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2587452" y="18929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33</xdr:row>
      <xdr:rowOff>499351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3605158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4" name="TextBox 3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5" name="TextBox 3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33</xdr:row>
      <xdr:rowOff>499351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7651641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33</xdr:row>
      <xdr:rowOff>499351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7651641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33</xdr:row>
      <xdr:rowOff>499351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6847709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33</xdr:row>
      <xdr:rowOff>499351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8481520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2" name="TextBox 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3" name="TextBox 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34</xdr:row>
      <xdr:rowOff>448879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765164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34</xdr:row>
      <xdr:rowOff>448879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765164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0" name="TextBox 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1" name="TextBox 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34</xdr:row>
      <xdr:rowOff>448879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765164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34</xdr:row>
      <xdr:rowOff>448879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765164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34</xdr:row>
      <xdr:rowOff>448879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6847709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34</xdr:row>
      <xdr:rowOff>448879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8481520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33</xdr:row>
      <xdr:rowOff>499351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948755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33</xdr:row>
      <xdr:rowOff>499351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9886293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34</xdr:row>
      <xdr:rowOff>448879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9487557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448879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9886293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33</xdr:row>
      <xdr:rowOff>499351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13142967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33</xdr:row>
      <xdr:rowOff>499351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12587452" y="204513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34</xdr:row>
      <xdr:rowOff>448879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13624691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34</xdr:row>
      <xdr:rowOff>448879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13069176" y="199587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38</xdr:row>
      <xdr:rowOff>8102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3142967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38</xdr:row>
      <xdr:rowOff>8102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2587452" y="22400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4" name="TextBox 3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5" name="TextBox 3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49</xdr:row>
      <xdr:rowOff>508110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9487557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49</xdr:row>
      <xdr:rowOff>508110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76516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49</xdr:row>
      <xdr:rowOff>508110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108560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49</xdr:row>
      <xdr:rowOff>508110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1362469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49</xdr:row>
      <xdr:rowOff>508110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1153554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49</xdr:row>
      <xdr:rowOff>508110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6847709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49</xdr:row>
      <xdr:rowOff>508110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3605158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49</xdr:row>
      <xdr:rowOff>508110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5435381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49</xdr:row>
      <xdr:rowOff>508110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8481520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49</xdr:row>
      <xdr:rowOff>508110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9886293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49</xdr:row>
      <xdr:rowOff>508110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13069176" y="27517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50</xdr:row>
      <xdr:rowOff>489059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8" name="TextBox 3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59" name="TextBox 3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19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7651641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19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7651641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19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6847709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19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8481520" y="11736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0" name="TextBox 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1" name="TextBox 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2" name="TextBox 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3" name="TextBox 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0" name="TextBox 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1" name="TextBox 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2" name="TextBox 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3" name="TextBox 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4" name="TextBox 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5" name="TextBox 1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6" name="TextBox 1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67" name="TextBox 1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4" name="TextBox 1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5" name="TextBox 1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6" name="TextBox 1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7" name="TextBox 1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8" name="TextBox 1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69" name="TextBox 1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0" name="TextBox 1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1" name="TextBox 2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2" name="TextBox 2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3" name="TextBox 2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4" name="TextBox 2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5" name="TextBox 2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6" name="TextBox 2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7" name="TextBox 2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8" name="TextBox 2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79" name="TextBox 2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0" name="TextBox 2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1" name="TextBox 3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2" name="TextBox 3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3" name="TextBox 3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4" name="TextBox 3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5" name="TextBox 3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6" name="TextBox 3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7" name="TextBox 3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8" name="TextBox 3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89" name="TextBox 3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0" name="TextBox 3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1" name="TextBox 4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2" name="TextBox 4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3" name="TextBox 4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4" name="TextBox 4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5" name="TextBox 4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6" name="TextBox 4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7" name="TextBox 4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8" name="TextBox 4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099" name="TextBox 4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0" name="TextBox 4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1" name="TextBox 5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2" name="TextBox 5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3" name="TextBox 5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4" name="TextBox 5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5" name="TextBox 5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6" name="TextBox 5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7" name="TextBox 5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8" name="TextBox 3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09" name="TextBox 3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0" name="TextBox 6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1" name="TextBox 6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2" name="TextBox 6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3" name="TextBox 7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4" name="TextBox 7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5" name="TextBox 7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6" name="TextBox 7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7" name="TextBox 7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8" name="TextBox 7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19" name="TextBox 7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0" name="TextBox 7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1" name="TextBox 7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2" name="TextBox 7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3" name="TextBox 8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4" name="TextBox 8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5" name="TextBox 8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6" name="TextBox 8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7" name="TextBox 8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8" name="TextBox 8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29" name="TextBox 8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0" name="TextBox 8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1" name="TextBox 8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2" name="TextBox 8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3" name="TextBox 9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4" name="TextBox 9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5" name="TextBox 10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6" name="TextBox 10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7" name="TextBox 10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8" name="TextBox 10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39" name="TextBox 10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0" name="TextBox 10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1" name="TextBox 10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2" name="TextBox 9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3" name="TextBox 9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4" name="TextBox 9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5" name="TextBox 9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6" name="TextBox 9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7" name="TextBox 9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8" name="TextBox 9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49" name="TextBox 9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0" name="TextBox 10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1" name="TextBox 10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2" name="TextBox 10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3" name="TextBox 11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4" name="TextBox 11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5" name="TextBox 11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6" name="TextBox 11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157" name="TextBox 11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58" name="TextBox 115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59" name="TextBox 116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0" name="TextBox 117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1" name="TextBox 118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2" name="TextBox 119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3" name="TextBox 120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4" name="TextBox 121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5" name="TextBox 122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6" name="TextBox 123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7" name="TextBox 124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8" name="TextBox 125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69" name="TextBox 126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70" name="TextBox 127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71" name="TextBox 128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72" name="TextBox 129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695325</xdr:colOff>
      <xdr:row>55</xdr:row>
      <xdr:rowOff>512817</xdr:rowOff>
    </xdr:from>
    <xdr:ext cx="184731" cy="264560"/>
    <xdr:sp macro="" textlink="">
      <xdr:nvSpPr>
        <xdr:cNvPr id="8173" name="TextBox 130"/>
        <xdr:cNvSpPr txBox="1"/>
      </xdr:nvSpPr>
      <xdr:spPr>
        <a:xfrm>
          <a:off x="834817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4" name="TextBox 131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5" name="TextBox 132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6" name="TextBox 133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7" name="TextBox 134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8" name="TextBox 135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79" name="TextBox 136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0" name="TextBox 137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1" name="TextBox 138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2" name="TextBox 139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3" name="TextBox 140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4" name="TextBox 141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5" name="TextBox 142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6" name="TextBox 143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7" name="TextBox 144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8" name="TextBox 145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189" name="TextBox 146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0" name="TextBox 147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1" name="TextBox 148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2" name="TextBox 149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3" name="TextBox 150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4" name="TextBox 151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5" name="TextBox 152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6" name="TextBox 153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7" name="TextBox 154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8" name="TextBox 155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199" name="TextBox 156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0" name="TextBox 157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1" name="TextBox 158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2" name="TextBox 159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3" name="TextBox 160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4" name="TextBox 161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05" name="TextBox 162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06" name="TextBox 163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07" name="TextBox 164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208" name="TextBox 165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209" name="TextBox 166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714375</xdr:colOff>
      <xdr:row>55</xdr:row>
      <xdr:rowOff>512817</xdr:rowOff>
    </xdr:from>
    <xdr:ext cx="184731" cy="264560"/>
    <xdr:sp macro="" textlink="">
      <xdr:nvSpPr>
        <xdr:cNvPr id="8210" name="TextBox 167"/>
        <xdr:cNvSpPr txBox="1"/>
      </xdr:nvSpPr>
      <xdr:spPr>
        <a:xfrm>
          <a:off x="7009634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714375</xdr:colOff>
      <xdr:row>55</xdr:row>
      <xdr:rowOff>512817</xdr:rowOff>
    </xdr:from>
    <xdr:ext cx="184731" cy="264560"/>
    <xdr:sp macro="" textlink="">
      <xdr:nvSpPr>
        <xdr:cNvPr id="8211" name="TextBox 168"/>
        <xdr:cNvSpPr txBox="1"/>
      </xdr:nvSpPr>
      <xdr:spPr>
        <a:xfrm>
          <a:off x="7009634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12" name="TextBox 169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13" name="TextBox 170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14" name="TextBox 171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15" name="TextBox 172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16" name="TextBox 173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17" name="TextBox 174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18" name="TextBox 175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19" name="TextBox 176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20" name="TextBox 177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21" name="TextBox 178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222" name="TextBox 179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223" name="TextBox 180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24" name="TextBox 181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400050</xdr:colOff>
      <xdr:row>55</xdr:row>
      <xdr:rowOff>512817</xdr:rowOff>
    </xdr:from>
    <xdr:ext cx="184731" cy="264560"/>
    <xdr:sp macro="" textlink="">
      <xdr:nvSpPr>
        <xdr:cNvPr id="8225" name="TextBox 182"/>
        <xdr:cNvSpPr txBox="1"/>
      </xdr:nvSpPr>
      <xdr:spPr>
        <a:xfrm>
          <a:off x="988125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26" name="TextBox 183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361950</xdr:colOff>
      <xdr:row>55</xdr:row>
      <xdr:rowOff>512817</xdr:rowOff>
    </xdr:from>
    <xdr:ext cx="184731" cy="264560"/>
    <xdr:sp macro="" textlink="">
      <xdr:nvSpPr>
        <xdr:cNvPr id="8227" name="TextBox 184"/>
        <xdr:cNvSpPr txBox="1"/>
      </xdr:nvSpPr>
      <xdr:spPr>
        <a:xfrm>
          <a:off x="1241600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28" name="TextBox 185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29" name="TextBox 186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0" name="TextBox 187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1" name="TextBox 188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32" name="TextBox 189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33" name="TextBox 190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4" name="TextBox 191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5" name="TextBox 192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36" name="TextBox 193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37" name="TextBox 194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8" name="TextBox 195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239" name="TextBox 196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0" name="TextBox 19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1" name="TextBox 19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2" name="TextBox 19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3" name="TextBox 20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4" name="TextBox 20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45" name="TextBox 20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46" name="TextBox 20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47" name="TextBox 20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48" name="TextBox 205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49" name="TextBox 206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0" name="TextBox 20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1" name="TextBox 20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2" name="TextBox 20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3" name="TextBox 21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4" name="TextBox 21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5" name="TextBox 21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6" name="TextBox 21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57" name="TextBox 21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58" name="TextBox 21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59" name="TextBox 21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0" name="TextBox 21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1" name="TextBox 21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2" name="TextBox 21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3" name="TextBox 22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64" name="TextBox 22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65" name="TextBox 22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66" name="TextBox 223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67" name="TextBox 224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8" name="TextBox 22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69" name="TextBox 22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0" name="TextBox 22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1" name="TextBox 22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2" name="TextBox 22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3" name="TextBox 23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4" name="TextBox 23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5" name="TextBox 23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6" name="TextBox 23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7" name="TextBox 23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8" name="TextBox 23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79" name="TextBox 23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80" name="TextBox 23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81" name="TextBox 23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82" name="TextBox 23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83" name="TextBox 24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4" name="TextBox 241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5" name="TextBox 242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6" name="TextBox 243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7" name="TextBox 244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8" name="TextBox 245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289" name="TextBox 246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90" name="TextBox 24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291" name="TextBox 24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92" name="TextBox 249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293" name="TextBox 250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94" name="TextBox 251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295" name="TextBox 252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96" name="TextBox 25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97" name="TextBox 25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98" name="TextBox 25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299" name="TextBox 25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00" name="TextBox 25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01" name="TextBox 25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02" name="TextBox 25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03" name="TextBox 26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4" name="TextBox 26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5" name="TextBox 26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6" name="TextBox 26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7" name="TextBox 26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8" name="TextBox 26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09" name="TextBox 26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0" name="TextBox 26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1" name="TextBox 26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2" name="TextBox 26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3" name="TextBox 27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4" name="TextBox 27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5" name="TextBox 27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6" name="TextBox 27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7" name="TextBox 27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8" name="TextBox 27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19" name="TextBox 27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0" name="TextBox 277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1" name="TextBox 278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2" name="TextBox 279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3" name="TextBox 280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4" name="TextBox 281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25" name="TextBox 282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26" name="TextBox 28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27" name="TextBox 28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328" name="TextBox 285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329" name="TextBox 286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330" name="TextBox 287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331" name="TextBox 288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2" name="TextBox 28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3" name="TextBox 29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4" name="TextBox 29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5" name="TextBox 29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6" name="TextBox 29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7" name="TextBox 29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8" name="TextBox 29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39" name="TextBox 29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0" name="TextBox 29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1" name="TextBox 29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2" name="TextBox 29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3" name="TextBox 30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4" name="TextBox 30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5" name="TextBox 30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6" name="TextBox 30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47" name="TextBox 30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48" name="TextBox 30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49" name="TextBox 30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0" name="TextBox 30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1" name="TextBox 30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2" name="TextBox 30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3" name="TextBox 31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4" name="TextBox 31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5" name="TextBox 31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6" name="TextBox 31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7" name="TextBox 31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8" name="TextBox 31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59" name="TextBox 31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60" name="TextBox 31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61" name="TextBox 31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62" name="TextBox 31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63" name="TextBox 32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4" name="TextBox 321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5" name="TextBox 322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6" name="TextBox 323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7" name="TextBox 324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8" name="TextBox 325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369" name="TextBox 326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70" name="TextBox 32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371" name="TextBox 32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372" name="TextBox 329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373" name="TextBox 330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374" name="TextBox 331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375" name="TextBox 332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76" name="TextBox 33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77" name="TextBox 33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78" name="TextBox 33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79" name="TextBox 33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0" name="TextBox 33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1" name="TextBox 33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2" name="TextBox 33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3" name="TextBox 34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4" name="TextBox 34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5" name="TextBox 34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6" name="TextBox 34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7" name="TextBox 34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8" name="TextBox 34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89" name="TextBox 34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0" name="TextBox 34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1" name="TextBox 34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2" name="TextBox 34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3" name="TextBox 35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4" name="TextBox 35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5" name="TextBox 35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6" name="TextBox 35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7" name="TextBox 35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8" name="TextBox 35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399" name="TextBox 35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0" name="TextBox 35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1" name="TextBox 35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2" name="TextBox 35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3" name="TextBox 36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4" name="TextBox 36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5" name="TextBox 36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6" name="TextBox 36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7" name="TextBox 36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8" name="TextBox 36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09" name="TextBox 36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0" name="TextBox 36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1" name="TextBox 36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2" name="TextBox 36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3" name="TextBox 37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4" name="TextBox 37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15" name="TextBox 37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16" name="TextBox 373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17" name="TextBox 374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18" name="TextBox 375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19" name="TextBox 376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20" name="TextBox 377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21" name="TextBox 378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22" name="TextBox 37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23" name="TextBox 38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424" name="TextBox 381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425" name="TextBox 382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426" name="TextBox 383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427" name="TextBox 384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28" name="TextBox 38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29" name="TextBox 38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0" name="TextBox 38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1" name="TextBox 38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2" name="TextBox 38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3" name="TextBox 39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4" name="TextBox 39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5" name="TextBox 39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6" name="TextBox 39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7" name="TextBox 39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8" name="TextBox 39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39" name="TextBox 39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0" name="TextBox 39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1" name="TextBox 39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2" name="TextBox 39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3" name="TextBox 40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4" name="TextBox 40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5" name="TextBox 40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6" name="TextBox 40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7" name="TextBox 40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8" name="TextBox 40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49" name="TextBox 40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0" name="TextBox 40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1" name="TextBox 40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2" name="TextBox 40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3" name="TextBox 41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4" name="TextBox 41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5" name="TextBox 41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6" name="TextBox 41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7" name="TextBox 41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8" name="TextBox 41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59" name="TextBox 41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0" name="TextBox 41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1" name="TextBox 41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2" name="TextBox 41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3" name="TextBox 42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4" name="TextBox 42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5" name="TextBox 42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6" name="TextBox 42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7" name="TextBox 42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8" name="TextBox 42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69" name="TextBox 42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0" name="TextBox 42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1" name="TextBox 42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2" name="TextBox 42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3" name="TextBox 43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4" name="TextBox 43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75" name="TextBox 43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76" name="TextBox 433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77" name="TextBox 434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78" name="TextBox 435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79" name="TextBox 436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80" name="TextBox 437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481" name="TextBox 438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82" name="TextBox 43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483" name="TextBox 44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484" name="TextBox 441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485" name="TextBox 442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486" name="TextBox 443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487" name="TextBox 444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88" name="TextBox 44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89" name="TextBox 44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0" name="TextBox 44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1" name="TextBox 44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2" name="TextBox 44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3" name="TextBox 45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4" name="TextBox 45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5" name="TextBox 45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6" name="TextBox 45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7" name="TextBox 45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8" name="TextBox 45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499" name="TextBox 45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0" name="TextBox 45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1" name="TextBox 45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2" name="TextBox 45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3" name="TextBox 46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4" name="TextBox 46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5" name="TextBox 46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6" name="TextBox 46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7" name="TextBox 46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8" name="TextBox 46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09" name="TextBox 46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0" name="TextBox 46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1" name="TextBox 46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2" name="TextBox 46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3" name="TextBox 47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4" name="TextBox 47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5" name="TextBox 47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6" name="TextBox 47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7" name="TextBox 47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8" name="TextBox 475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19" name="TextBox 476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0" name="TextBox 477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1" name="TextBox 478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2" name="TextBox 479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3" name="TextBox 480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4" name="TextBox 481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5" name="TextBox 482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6" name="TextBox 483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457200</xdr:colOff>
      <xdr:row>55</xdr:row>
      <xdr:rowOff>512817</xdr:rowOff>
    </xdr:from>
    <xdr:ext cx="184731" cy="264560"/>
    <xdr:sp macro="" textlink="">
      <xdr:nvSpPr>
        <xdr:cNvPr id="8527" name="TextBox 484"/>
        <xdr:cNvSpPr txBox="1"/>
      </xdr:nvSpPr>
      <xdr:spPr>
        <a:xfrm>
          <a:off x="629263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28" name="TextBox 48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29" name="TextBox 48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0" name="TextBox 48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1" name="TextBox 48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2" name="TextBox 48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3" name="TextBox 49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4" name="TextBox 491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5" name="TextBox 492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6" name="TextBox 493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7" name="TextBox 494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8" name="TextBox 495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39" name="TextBox 496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40" name="TextBox 49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41" name="TextBox 49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42" name="TextBox 499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43" name="TextBox 500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4" name="TextBox 501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5" name="TextBox 502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6" name="TextBox 503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7" name="TextBox 504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8" name="TextBox 505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790575</xdr:colOff>
      <xdr:row>55</xdr:row>
      <xdr:rowOff>512817</xdr:rowOff>
    </xdr:from>
    <xdr:ext cx="184731" cy="264560"/>
    <xdr:sp macro="" textlink="">
      <xdr:nvSpPr>
        <xdr:cNvPr id="8549" name="TextBox 506"/>
        <xdr:cNvSpPr txBox="1"/>
      </xdr:nvSpPr>
      <xdr:spPr>
        <a:xfrm>
          <a:off x="267367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50" name="TextBox 507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714375</xdr:colOff>
      <xdr:row>55</xdr:row>
      <xdr:rowOff>512817</xdr:rowOff>
    </xdr:from>
    <xdr:ext cx="184731" cy="264560"/>
    <xdr:sp macro="" textlink="">
      <xdr:nvSpPr>
        <xdr:cNvPr id="8551" name="TextBox 508"/>
        <xdr:cNvSpPr txBox="1"/>
      </xdr:nvSpPr>
      <xdr:spPr>
        <a:xfrm>
          <a:off x="4666703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552" name="TextBox 509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8553" name="TextBox 510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554" name="TextBox 511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555" name="TextBox 512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556" name="TextBox 513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542925</xdr:colOff>
      <xdr:row>55</xdr:row>
      <xdr:rowOff>512817</xdr:rowOff>
    </xdr:from>
    <xdr:ext cx="184731" cy="264560"/>
    <xdr:sp macro="" textlink="">
      <xdr:nvSpPr>
        <xdr:cNvPr id="8557" name="TextBox 514"/>
        <xdr:cNvSpPr txBox="1"/>
      </xdr:nvSpPr>
      <xdr:spPr>
        <a:xfrm>
          <a:off x="913732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558" name="TextBox 515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685800</xdr:colOff>
      <xdr:row>55</xdr:row>
      <xdr:rowOff>512817</xdr:rowOff>
    </xdr:from>
    <xdr:ext cx="184731" cy="264560"/>
    <xdr:sp macro="" textlink="">
      <xdr:nvSpPr>
        <xdr:cNvPr id="8559" name="TextBox 516"/>
        <xdr:cNvSpPr txBox="1"/>
      </xdr:nvSpPr>
      <xdr:spPr>
        <a:xfrm>
          <a:off x="1174355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0" name="TextBox 517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1" name="TextBox 518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2" name="TextBox 519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3" name="TextBox 520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4" name="TextBox 521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5" name="TextBox 522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6" name="TextBox 523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7" name="TextBox 524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8" name="TextBox 525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69" name="TextBox 526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0" name="TextBox 527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1" name="TextBox 528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2" name="TextBox 529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3" name="TextBox 530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4" name="TextBox 531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5" name="TextBox 532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76" name="TextBox 533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77" name="TextBox 534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8" name="TextBox 535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79" name="TextBox 536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80" name="TextBox 537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81" name="TextBox 538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82" name="TextBox 539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83" name="TextBox 540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84" name="TextBox 541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447675</xdr:colOff>
      <xdr:row>55</xdr:row>
      <xdr:rowOff>512817</xdr:rowOff>
    </xdr:from>
    <xdr:ext cx="184731" cy="264560"/>
    <xdr:sp macro="" textlink="">
      <xdr:nvSpPr>
        <xdr:cNvPr id="8585" name="TextBox 542"/>
        <xdr:cNvSpPr txBox="1"/>
      </xdr:nvSpPr>
      <xdr:spPr>
        <a:xfrm>
          <a:off x="10815692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86" name="TextBox 543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447675</xdr:colOff>
      <xdr:row>55</xdr:row>
      <xdr:rowOff>512817</xdr:rowOff>
    </xdr:from>
    <xdr:ext cx="184731" cy="264560"/>
    <xdr:sp macro="" textlink="">
      <xdr:nvSpPr>
        <xdr:cNvPr id="8587" name="TextBox 544"/>
        <xdr:cNvSpPr txBox="1"/>
      </xdr:nvSpPr>
      <xdr:spPr>
        <a:xfrm>
          <a:off x="1033396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88" name="TextBox 10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89" name="TextBox 10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0" name="TextBox 10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1" name="TextBox 10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2" name="TextBox 10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3" name="TextBox 10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4" name="TextBox 105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5" name="TextBox 106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6" name="TextBox 106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7" name="TextBox 106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8" name="TextBox 106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599" name="TextBox 106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0" name="TextBox 106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1" name="TextBox 106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2" name="TextBox 106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3" name="TextBox 106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4" name="TextBox 106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5" name="TextBox 107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6" name="TextBox 107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7" name="TextBox 107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8" name="TextBox 107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09" name="TextBox 107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0" name="TextBox 107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1" name="TextBox 107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2" name="TextBox 107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3" name="TextBox 107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4" name="TextBox 107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5" name="TextBox 108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6" name="TextBox 108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7" name="TextBox 108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8" name="TextBox 108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19" name="TextBox 108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0" name="TextBox 108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1" name="TextBox 108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2" name="TextBox 108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3" name="TextBox 108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4" name="TextBox 10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5" name="TextBox 10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6" name="TextBox 10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7" name="TextBox 10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8" name="TextBox 10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29" name="TextBox 10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0" name="TextBox 10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1" name="TextBox 10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2" name="TextBox 10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3" name="TextBox 10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4" name="TextBox 10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5" name="TextBox 11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6" name="TextBox 11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7" name="TextBox 11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8" name="TextBox 11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39" name="TextBox 11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0" name="TextBox 110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1" name="TextBox 110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2" name="TextBox 110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3" name="TextBox 110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4" name="TextBox 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5" name="TextBox 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6" name="TextBox 111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7" name="TextBox 111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8" name="TextBox 111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49" name="TextBox 111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0" name="TextBox 111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1" name="TextBox 111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2" name="TextBox 111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3" name="TextBox 111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4" name="TextBox 111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5" name="TextBox 112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6" name="TextBox 112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7" name="TextBox 112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8" name="TextBox 112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59" name="TextBox 112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0" name="TextBox 112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1" name="TextBox 112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2" name="TextBox 112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3" name="TextBox 112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4" name="TextBox 112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5" name="TextBox 113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6" name="TextBox 113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7" name="TextBox 113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8" name="TextBox 11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69" name="TextBox 11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0" name="TextBox 11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1" name="TextBox 11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2" name="TextBox 11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3" name="TextBox 11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4" name="TextBox 11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5" name="TextBox 11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6" name="TextBox 11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7" name="TextBox 11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8" name="TextBox 11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79" name="TextBox 11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0" name="TextBox 11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1" name="TextBox 11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2" name="TextBox 11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3" name="TextBox 11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4" name="TextBox 114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5" name="TextBox 115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6" name="TextBox 11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7" name="TextBox 11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8" name="TextBox 11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89" name="TextBox 11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90" name="TextBox 11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91" name="TextBox 11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92" name="TextBox 11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693" name="TextBox 11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4" name="TextBox 1159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5" name="TextBox 1160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6" name="TextBox 1161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7" name="TextBox 1162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8" name="TextBox 1163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699" name="TextBox 1164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0" name="TextBox 1165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1" name="TextBox 1166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2" name="TextBox 1167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3" name="TextBox 1168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4" name="TextBox 1169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5" name="TextBox 1170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6" name="TextBox 1171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7" name="TextBox 1172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8" name="TextBox 1173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53</xdr:row>
      <xdr:rowOff>766</xdr:rowOff>
    </xdr:from>
    <xdr:ext cx="184731" cy="264560"/>
    <xdr:sp macro="" textlink="">
      <xdr:nvSpPr>
        <xdr:cNvPr id="8709" name="TextBox 1174"/>
        <xdr:cNvSpPr txBox="1"/>
      </xdr:nvSpPr>
      <xdr:spPr>
        <a:xfrm>
          <a:off x="948755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0" name="TextBox 1175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1" name="TextBox 1176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2" name="TextBox 1177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3" name="TextBox 1178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4" name="TextBox 1179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5" name="TextBox 1180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6" name="TextBox 1181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7" name="TextBox 1182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8" name="TextBox 1183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19" name="TextBox 1184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0" name="TextBox 1185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1" name="TextBox 1186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2" name="TextBox 1187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3" name="TextBox 1188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4" name="TextBox 1189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25" name="TextBox 1190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26" name="TextBox 1191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27" name="TextBox 1192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28" name="TextBox 1193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29" name="TextBox 1194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0" name="TextBox 119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1" name="TextBox 119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2" name="TextBox 1197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3" name="TextBox 1198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4" name="TextBox 1199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5" name="TextBox 1200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6" name="TextBox 1201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7" name="TextBox 1202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8" name="TextBox 1203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39" name="TextBox 1204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40" name="TextBox 120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41" name="TextBox 120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42" name="TextBox 1207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43" name="TextBox 1208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8744" name="TextBox 1209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8745" name="TextBox 1210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53</xdr:row>
      <xdr:rowOff>766</xdr:rowOff>
    </xdr:from>
    <xdr:ext cx="184731" cy="264560"/>
    <xdr:sp macro="" textlink="">
      <xdr:nvSpPr>
        <xdr:cNvPr id="8746" name="TextBox 1211"/>
        <xdr:cNvSpPr txBox="1"/>
      </xdr:nvSpPr>
      <xdr:spPr>
        <a:xfrm>
          <a:off x="7651641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53</xdr:row>
      <xdr:rowOff>766</xdr:rowOff>
    </xdr:from>
    <xdr:ext cx="184731" cy="264560"/>
    <xdr:sp macro="" textlink="">
      <xdr:nvSpPr>
        <xdr:cNvPr id="8747" name="TextBox 1212"/>
        <xdr:cNvSpPr txBox="1"/>
      </xdr:nvSpPr>
      <xdr:spPr>
        <a:xfrm>
          <a:off x="7651641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48" name="TextBox 1213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49" name="TextBox 1214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50" name="TextBox 1215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51" name="TextBox 1216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52" name="TextBox 1217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53" name="TextBox 1218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54" name="TextBox 1219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55" name="TextBox 1220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56" name="TextBox 1221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57" name="TextBox 1222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8758" name="TextBox 1223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8759" name="TextBox 1224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60" name="TextBox 1225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53</xdr:row>
      <xdr:rowOff>766</xdr:rowOff>
    </xdr:from>
    <xdr:ext cx="184731" cy="264560"/>
    <xdr:sp macro="" textlink="">
      <xdr:nvSpPr>
        <xdr:cNvPr id="8761" name="TextBox 1226"/>
        <xdr:cNvSpPr txBox="1"/>
      </xdr:nvSpPr>
      <xdr:spPr>
        <a:xfrm>
          <a:off x="103743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62" name="TextBox 1227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53</xdr:row>
      <xdr:rowOff>766</xdr:rowOff>
    </xdr:from>
    <xdr:ext cx="184731" cy="264560"/>
    <xdr:sp macro="" textlink="">
      <xdr:nvSpPr>
        <xdr:cNvPr id="8763" name="TextBox 1228"/>
        <xdr:cNvSpPr txBox="1"/>
      </xdr:nvSpPr>
      <xdr:spPr>
        <a:xfrm>
          <a:off x="13142967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64" name="TextBox 1229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65" name="TextBox 1230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66" name="TextBox 1231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67" name="TextBox 1232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68" name="TextBox 123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69" name="TextBox 123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70" name="TextBox 1235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71" name="TextBox 1236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72" name="TextBox 1237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773" name="TextBox 1238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74" name="TextBox 1239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53</xdr:row>
      <xdr:rowOff>766</xdr:rowOff>
    </xdr:from>
    <xdr:ext cx="184731" cy="264560"/>
    <xdr:sp macro="" textlink="">
      <xdr:nvSpPr>
        <xdr:cNvPr id="8775" name="TextBox 1240"/>
        <xdr:cNvSpPr txBox="1"/>
      </xdr:nvSpPr>
      <xdr:spPr>
        <a:xfrm>
          <a:off x="11053817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76" name="TextBox 124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77" name="TextBox 124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78" name="TextBox 124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79" name="TextBox 124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80" name="TextBox 124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81" name="TextBox 124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2" name="TextBox 12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3" name="TextBox 12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84" name="TextBox 1249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785" name="TextBox 1250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6" name="TextBox 12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7" name="TextBox 12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8" name="TextBox 12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89" name="TextBox 12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90" name="TextBox 12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91" name="TextBox 12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92" name="TextBox 12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793" name="TextBox 12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4" name="TextBox 125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5" name="TextBox 126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6" name="TextBox 12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7" name="TextBox 12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8" name="TextBox 12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799" name="TextBox 12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00" name="TextBox 126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01" name="TextBox 126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02" name="TextBox 1267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03" name="TextBox 1268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4" name="TextBox 126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5" name="TextBox 127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6" name="TextBox 12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7" name="TextBox 12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8" name="TextBox 127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09" name="TextBox 127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0" name="TextBox 127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1" name="TextBox 127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2" name="TextBox 127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3" name="TextBox 127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4" name="TextBox 127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5" name="TextBox 128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6" name="TextBox 128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7" name="TextBox 128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8" name="TextBox 128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19" name="TextBox 128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0" name="TextBox 128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1" name="TextBox 128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2" name="TextBox 128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3" name="TextBox 128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4" name="TextBox 128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25" name="TextBox 129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26" name="TextBox 129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27" name="TextBox 129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828" name="TextBox 129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829" name="TextBox 129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30" name="TextBox 1295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31" name="TextBox 1296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2" name="TextBox 12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3" name="TextBox 12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4" name="TextBox 12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5" name="TextBox 13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6" name="TextBox 13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7" name="TextBox 13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8" name="TextBox 13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39" name="TextBox 13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0" name="TextBox 130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1" name="TextBox 130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2" name="TextBox 130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3" name="TextBox 130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4" name="TextBox 130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5" name="TextBox 131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6" name="TextBox 131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7" name="TextBox 131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8" name="TextBox 131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49" name="TextBox 131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0" name="TextBox 131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1" name="TextBox 131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2" name="TextBox 131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3" name="TextBox 131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4" name="TextBox 131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55" name="TextBox 132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56" name="TextBox 132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57" name="TextBox 132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58" name="TextBox 1323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59" name="TextBox 1324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60" name="TextBox 132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861" name="TextBox 132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62" name="TextBox 132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63" name="TextBox 132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864" name="TextBox 1329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865" name="TextBox 1330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66" name="TextBox 1331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867" name="TextBox 1332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68" name="TextBox 13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69" name="TextBox 13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0" name="TextBox 13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1" name="TextBox 13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2" name="TextBox 13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3" name="TextBox 13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4" name="TextBox 13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5" name="TextBox 13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6" name="TextBox 13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7" name="TextBox 13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8" name="TextBox 13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79" name="TextBox 13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80" name="TextBox 13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81" name="TextBox 13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82" name="TextBox 13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883" name="TextBox 13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4" name="TextBox 134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5" name="TextBox 135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6" name="TextBox 135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7" name="TextBox 135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8" name="TextBox 135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89" name="TextBox 135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0" name="TextBox 135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1" name="TextBox 135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2" name="TextBox 135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3" name="TextBox 135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4" name="TextBox 135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5" name="TextBox 136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6" name="TextBox 13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7" name="TextBox 13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8" name="TextBox 13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899" name="TextBox 13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0" name="TextBox 136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1" name="TextBox 136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2" name="TextBox 136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3" name="TextBox 136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4" name="TextBox 136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05" name="TextBox 137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06" name="TextBox 13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07" name="TextBox 13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908" name="TextBox 137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909" name="TextBox 137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910" name="TextBox 1375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911" name="TextBox 1376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2" name="TextBox 137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3" name="TextBox 137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4" name="TextBox 137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5" name="TextBox 138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6" name="TextBox 138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7" name="TextBox 138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8" name="TextBox 138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19" name="TextBox 138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0" name="TextBox 138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1" name="TextBox 138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2" name="TextBox 138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3" name="TextBox 138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4" name="TextBox 13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5" name="TextBox 13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6" name="TextBox 13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7" name="TextBox 13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8" name="TextBox 13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29" name="TextBox 13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0" name="TextBox 13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1" name="TextBox 13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2" name="TextBox 13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3" name="TextBox 13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4" name="TextBox 13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35" name="TextBox 14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36" name="TextBox 140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37" name="TextBox 140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38" name="TextBox 140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39" name="TextBox 140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0" name="TextBox 140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1" name="TextBox 140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2" name="TextBox 140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3" name="TextBox 140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4" name="TextBox 140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5" name="TextBox 141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6" name="TextBox 141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7" name="TextBox 141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8" name="TextBox 141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49" name="TextBox 141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50" name="TextBox 141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51" name="TextBox 141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2" name="TextBox 141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3" name="TextBox 141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4" name="TextBox 141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5" name="TextBox 142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6" name="TextBox 142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8957" name="TextBox 142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58" name="TextBox 142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59" name="TextBox 142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960" name="TextBox 1425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8961" name="TextBox 1426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962" name="TextBox 1427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8963" name="TextBox 1428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4" name="TextBox 142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5" name="TextBox 143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6" name="TextBox 143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7" name="TextBox 143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8" name="TextBox 143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69" name="TextBox 143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0" name="TextBox 143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1" name="TextBox 143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2" name="TextBox 143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3" name="TextBox 143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4" name="TextBox 143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5" name="TextBox 144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6" name="TextBox 144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7" name="TextBox 144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8" name="TextBox 144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79" name="TextBox 144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0" name="TextBox 144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1" name="TextBox 144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2" name="TextBox 144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3" name="TextBox 144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4" name="TextBox 144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5" name="TextBox 145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6" name="TextBox 145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7" name="TextBox 145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8" name="TextBox 145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89" name="TextBox 145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0" name="TextBox 145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1" name="TextBox 145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2" name="TextBox 145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3" name="TextBox 145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4" name="TextBox 145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8995" name="TextBox 146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96" name="TextBox 146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97" name="TextBox 146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98" name="TextBox 146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8999" name="TextBox 146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0" name="TextBox 146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1" name="TextBox 146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2" name="TextBox 146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3" name="TextBox 146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4" name="TextBox 146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5" name="TextBox 147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6" name="TextBox 147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7" name="TextBox 147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8" name="TextBox 147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09" name="TextBox 147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10" name="TextBox 147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11" name="TextBox 147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2" name="TextBox 147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3" name="TextBox 147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4" name="TextBox 147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5" name="TextBox 148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6" name="TextBox 1481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17" name="TextBox 1482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18" name="TextBox 148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19" name="TextBox 148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9020" name="TextBox 1485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9021" name="TextBox 1486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9022" name="TextBox 1487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9023" name="TextBox 1488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4" name="TextBox 148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5" name="TextBox 149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6" name="TextBox 149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7" name="TextBox 149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8" name="TextBox 149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29" name="TextBox 149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0" name="TextBox 149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1" name="TextBox 149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2" name="TextBox 149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3" name="TextBox 149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4" name="TextBox 149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5" name="TextBox 150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6" name="TextBox 150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7" name="TextBox 150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8" name="TextBox 150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39" name="TextBox 150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0" name="TextBox 150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1" name="TextBox 150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2" name="TextBox 150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3" name="TextBox 150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4" name="TextBox 150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5" name="TextBox 151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6" name="TextBox 151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7" name="TextBox 151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8" name="TextBox 151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49" name="TextBox 151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0" name="TextBox 151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1" name="TextBox 151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2" name="TextBox 151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3" name="TextBox 151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4" name="TextBox 1519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5" name="TextBox 1520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6" name="TextBox 1521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7" name="TextBox 1522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8" name="TextBox 1523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59" name="TextBox 1524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60" name="TextBox 1525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61" name="TextBox 1526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62" name="TextBox 1527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53</xdr:row>
      <xdr:rowOff>766</xdr:rowOff>
    </xdr:from>
    <xdr:ext cx="184731" cy="264560"/>
    <xdr:sp macro="" textlink="">
      <xdr:nvSpPr>
        <xdr:cNvPr id="9063" name="TextBox 1528"/>
        <xdr:cNvSpPr txBox="1"/>
      </xdr:nvSpPr>
      <xdr:spPr>
        <a:xfrm>
          <a:off x="6847709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4" name="TextBox 152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5" name="TextBox 153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6" name="TextBox 153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7" name="TextBox 153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8" name="TextBox 153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69" name="TextBox 153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0" name="TextBox 1535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1" name="TextBox 1536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2" name="TextBox 1537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3" name="TextBox 1538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4" name="TextBox 1539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5" name="TextBox 1540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6" name="TextBox 154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7" name="TextBox 154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8" name="TextBox 1543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79" name="TextBox 1544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0" name="TextBox 1545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1" name="TextBox 1546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2" name="TextBox 1547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3" name="TextBox 1548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4" name="TextBox 1549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766</xdr:rowOff>
    </xdr:from>
    <xdr:ext cx="184731" cy="264560"/>
    <xdr:sp macro="" textlink="">
      <xdr:nvSpPr>
        <xdr:cNvPr id="9085" name="TextBox 1550"/>
        <xdr:cNvSpPr txBox="1"/>
      </xdr:nvSpPr>
      <xdr:spPr>
        <a:xfrm>
          <a:off x="3605158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86" name="TextBox 1551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53</xdr:row>
      <xdr:rowOff>766</xdr:rowOff>
    </xdr:from>
    <xdr:ext cx="184731" cy="264560"/>
    <xdr:sp macro="" textlink="">
      <xdr:nvSpPr>
        <xdr:cNvPr id="9087" name="TextBox 1552"/>
        <xdr:cNvSpPr txBox="1"/>
      </xdr:nvSpPr>
      <xdr:spPr>
        <a:xfrm>
          <a:off x="5435381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9088" name="TextBox 1553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53</xdr:row>
      <xdr:rowOff>766</xdr:rowOff>
    </xdr:from>
    <xdr:ext cx="184731" cy="264560"/>
    <xdr:sp macro="" textlink="">
      <xdr:nvSpPr>
        <xdr:cNvPr id="9089" name="TextBox 1554"/>
        <xdr:cNvSpPr txBox="1"/>
      </xdr:nvSpPr>
      <xdr:spPr>
        <a:xfrm>
          <a:off x="8481520" y="27447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9090" name="TextBox 1555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9091" name="TextBox 1556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53</xdr:row>
      <xdr:rowOff>766</xdr:rowOff>
    </xdr:from>
    <xdr:ext cx="184731" cy="264560"/>
    <xdr:sp macro="" textlink="">
      <xdr:nvSpPr>
        <xdr:cNvPr id="9092" name="TextBox 1557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9525</xdr:colOff>
      <xdr:row>55</xdr:row>
      <xdr:rowOff>654378</xdr:rowOff>
    </xdr:from>
    <xdr:ext cx="184731" cy="264560"/>
    <xdr:sp macro="" textlink="">
      <xdr:nvSpPr>
        <xdr:cNvPr id="9093" name="TextBox 1558"/>
        <xdr:cNvSpPr txBox="1"/>
      </xdr:nvSpPr>
      <xdr:spPr>
        <a:xfrm>
          <a:off x="9886293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9094" name="TextBox 1559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53</xdr:row>
      <xdr:rowOff>766</xdr:rowOff>
    </xdr:from>
    <xdr:ext cx="184731" cy="264560"/>
    <xdr:sp macro="" textlink="">
      <xdr:nvSpPr>
        <xdr:cNvPr id="9095" name="TextBox 1560"/>
        <xdr:cNvSpPr txBox="1"/>
      </xdr:nvSpPr>
      <xdr:spPr>
        <a:xfrm>
          <a:off x="12587452" y="294747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096" name="TextBox 564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097" name="TextBox 564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098" name="TextBox 564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099" name="TextBox 564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0" name="TextBox 564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1" name="TextBox 564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2" name="TextBox 564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3" name="TextBox 564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4" name="TextBox 564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5" name="TextBox 565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6" name="TextBox 565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7" name="TextBox 565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8" name="TextBox 565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09" name="TextBox 565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0" name="TextBox 565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1" name="TextBox 565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2" name="TextBox 565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3" name="TextBox 565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4" name="TextBox 565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5" name="TextBox 566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6" name="TextBox 566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7" name="TextBox 566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8" name="TextBox 566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19" name="TextBox 566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0" name="TextBox 566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1" name="TextBox 566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2" name="TextBox 5667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3" name="TextBox 5668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4" name="TextBox 5669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5" name="TextBox 5670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6" name="TextBox 5671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7" name="TextBox 5672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8" name="TextBox 5673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29" name="TextBox 5674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30" name="TextBox 5675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53</xdr:row>
      <xdr:rowOff>502307</xdr:rowOff>
    </xdr:from>
    <xdr:ext cx="184731" cy="264560"/>
    <xdr:sp macro="" textlink="">
      <xdr:nvSpPr>
        <xdr:cNvPr id="9131" name="TextBox 5676"/>
        <xdr:cNvSpPr txBox="1"/>
      </xdr:nvSpPr>
      <xdr:spPr>
        <a:xfrm>
          <a:off x="3605158" y="2795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2" name="TextBox 725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3" name="TextBox 725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4" name="TextBox 725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5" name="TextBox 726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6" name="TextBox 726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7" name="TextBox 726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8" name="TextBox 726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39" name="TextBox 726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0" name="TextBox 726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1" name="TextBox 726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2" name="TextBox 726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3" name="TextBox 726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4" name="TextBox 726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5" name="TextBox 727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6" name="TextBox 727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7" name="TextBox 727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8" name="TextBox 727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49" name="TextBox 727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0" name="TextBox 727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1" name="TextBox 727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2" name="TextBox 727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3" name="TextBox 727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4" name="TextBox 727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5" name="TextBox 728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6" name="TextBox 728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7" name="TextBox 728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8" name="TextBox 728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59" name="TextBox 728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0" name="TextBox 728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1" name="TextBox 728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2" name="TextBox 728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3" name="TextBox 728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4" name="TextBox 728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5" name="TextBox 729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6" name="TextBox 729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7" name="TextBox 729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8" name="TextBox 729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69" name="TextBox 729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0" name="TextBox 729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1" name="TextBox 729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2" name="TextBox 729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3" name="TextBox 729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4" name="TextBox 729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5" name="TextBox 730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6" name="TextBox 730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7" name="TextBox 730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8" name="TextBox 730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79" name="TextBox 730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0" name="TextBox 730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1" name="TextBox 730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2" name="TextBox 730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3" name="TextBox 730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4" name="TextBox 730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5" name="TextBox 731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6" name="TextBox 731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7" name="TextBox 731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8" name="TextBox 3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89" name="TextBox 3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0" name="TextBox 731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1" name="TextBox 731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2" name="TextBox 731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3" name="TextBox 731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4" name="TextBox 731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5" name="TextBox 732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6" name="TextBox 732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7" name="TextBox 732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8" name="TextBox 732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199" name="TextBox 732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0" name="TextBox 732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1" name="TextBox 732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2" name="TextBox 732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3" name="TextBox 732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4" name="TextBox 732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5" name="TextBox 733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6" name="TextBox 733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7" name="TextBox 733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8" name="TextBox 733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09" name="TextBox 733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0" name="TextBox 733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1" name="TextBox 733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2" name="TextBox 733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3" name="TextBox 733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4" name="TextBox 733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5" name="TextBox 734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6" name="TextBox 734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7" name="TextBox 734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8" name="TextBox 734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19" name="TextBox 734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0" name="TextBox 734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1" name="TextBox 734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2" name="TextBox 734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3" name="TextBox 734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4" name="TextBox 734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5" name="TextBox 735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6" name="TextBox 735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7" name="TextBox 735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8" name="TextBox 735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29" name="TextBox 735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0" name="TextBox 735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1" name="TextBox 735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2" name="TextBox 735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3" name="TextBox 735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4" name="TextBox 735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5" name="TextBox 736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6" name="TextBox 736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237" name="TextBox 736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38" name="TextBox 7363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39" name="TextBox 7364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0" name="TextBox 7365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1" name="TextBox 7366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2" name="TextBox 7367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3" name="TextBox 7368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4" name="TextBox 7369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5" name="TextBox 7370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6" name="TextBox 7371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7" name="TextBox 7372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8" name="TextBox 7373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49" name="TextBox 7374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50" name="TextBox 7375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51" name="TextBox 7376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52" name="TextBox 7377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6350</xdr:colOff>
      <xdr:row>55</xdr:row>
      <xdr:rowOff>512817</xdr:rowOff>
    </xdr:from>
    <xdr:ext cx="184731" cy="264560"/>
    <xdr:sp macro="" textlink="">
      <xdr:nvSpPr>
        <xdr:cNvPr id="9253" name="TextBox 7378"/>
        <xdr:cNvSpPr txBox="1"/>
      </xdr:nvSpPr>
      <xdr:spPr>
        <a:xfrm>
          <a:off x="948755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4" name="TextBox 7379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5" name="TextBox 7380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6" name="TextBox 7381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7" name="TextBox 7382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8" name="TextBox 7383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59" name="TextBox 7384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0" name="TextBox 7385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1" name="TextBox 7386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2" name="TextBox 7387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3" name="TextBox 7388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4" name="TextBox 7389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5" name="TextBox 7390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6" name="TextBox 7391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7" name="TextBox 7392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8" name="TextBox 7393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269" name="TextBox 7394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0" name="TextBox 7395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1" name="TextBox 7396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2" name="TextBox 7397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3" name="TextBox 7398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4" name="TextBox 7399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5" name="TextBox 7400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6" name="TextBox 7401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7" name="TextBox 7402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8" name="TextBox 7403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79" name="TextBox 7404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0" name="TextBox 7405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1" name="TextBox 7406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2" name="TextBox 7407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3" name="TextBox 7408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4" name="TextBox 7409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85" name="TextBox 7410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286" name="TextBox 7411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287" name="TextBox 7412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288" name="TextBox 7413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289" name="TextBox 7414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9290" name="TextBox 7415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447675</xdr:colOff>
      <xdr:row>55</xdr:row>
      <xdr:rowOff>512817</xdr:rowOff>
    </xdr:from>
    <xdr:ext cx="184731" cy="264560"/>
    <xdr:sp macro="" textlink="">
      <xdr:nvSpPr>
        <xdr:cNvPr id="9291" name="TextBox 7416"/>
        <xdr:cNvSpPr txBox="1"/>
      </xdr:nvSpPr>
      <xdr:spPr>
        <a:xfrm>
          <a:off x="7651641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292" name="TextBox 7417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293" name="TextBox 7418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94" name="TextBox 7419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95" name="TextBox 7420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296" name="TextBox 7421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297" name="TextBox 7422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98" name="TextBox 7423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299" name="TextBox 7424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00" name="TextBox 7425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01" name="TextBox 7426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302" name="TextBox 7427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303" name="TextBox 7428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304" name="TextBox 7429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6350</xdr:colOff>
      <xdr:row>55</xdr:row>
      <xdr:rowOff>512817</xdr:rowOff>
    </xdr:from>
    <xdr:ext cx="184731" cy="264560"/>
    <xdr:sp macro="" textlink="">
      <xdr:nvSpPr>
        <xdr:cNvPr id="9305" name="TextBox 7430"/>
        <xdr:cNvSpPr txBox="1"/>
      </xdr:nvSpPr>
      <xdr:spPr>
        <a:xfrm>
          <a:off x="103743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306" name="TextBox 7431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552450</xdr:colOff>
      <xdr:row>55</xdr:row>
      <xdr:rowOff>512817</xdr:rowOff>
    </xdr:from>
    <xdr:ext cx="184731" cy="264560"/>
    <xdr:sp macro="" textlink="">
      <xdr:nvSpPr>
        <xdr:cNvPr id="9307" name="TextBox 7432"/>
        <xdr:cNvSpPr txBox="1"/>
      </xdr:nvSpPr>
      <xdr:spPr>
        <a:xfrm>
          <a:off x="13142967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08" name="TextBox 7433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09" name="TextBox 7434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0" name="TextBox 7435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1" name="TextBox 7436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12" name="TextBox 7437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13" name="TextBox 7438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4" name="TextBox 7439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5" name="TextBox 7440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16" name="TextBox 7441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17" name="TextBox 7442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8" name="TextBox 7443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685800</xdr:colOff>
      <xdr:row>55</xdr:row>
      <xdr:rowOff>512817</xdr:rowOff>
    </xdr:from>
    <xdr:ext cx="184731" cy="264560"/>
    <xdr:sp macro="" textlink="">
      <xdr:nvSpPr>
        <xdr:cNvPr id="9319" name="TextBox 7444"/>
        <xdr:cNvSpPr txBox="1"/>
      </xdr:nvSpPr>
      <xdr:spPr>
        <a:xfrm>
          <a:off x="11053817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0" name="TextBox 744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1" name="TextBox 744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2" name="TextBox 744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3" name="TextBox 744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4" name="TextBox 744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25" name="TextBox 745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26" name="TextBox 745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27" name="TextBox 745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28" name="TextBox 7453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29" name="TextBox 7454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0" name="TextBox 745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1" name="TextBox 745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2" name="TextBox 745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3" name="TextBox 745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4" name="TextBox 745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5" name="TextBox 746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6" name="TextBox 746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37" name="TextBox 746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38" name="TextBox 746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39" name="TextBox 746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0" name="TextBox 746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1" name="TextBox 746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2" name="TextBox 746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3" name="TextBox 746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44" name="TextBox 746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45" name="TextBox 747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46" name="TextBox 7471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47" name="TextBox 7472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8" name="TextBox 747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49" name="TextBox 747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0" name="TextBox 747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1" name="TextBox 747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2" name="TextBox 747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3" name="TextBox 747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4" name="TextBox 747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5" name="TextBox 748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6" name="TextBox 748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7" name="TextBox 748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8" name="TextBox 748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59" name="TextBox 748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60" name="TextBox 748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61" name="TextBox 748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62" name="TextBox 748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63" name="TextBox 748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4" name="TextBox 7489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5" name="TextBox 7490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6" name="TextBox 7491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7" name="TextBox 7492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8" name="TextBox 7493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369" name="TextBox 7494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70" name="TextBox 749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71" name="TextBox 749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72" name="TextBox 7497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373" name="TextBox 7498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74" name="TextBox 7499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375" name="TextBox 7500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76" name="TextBox 750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77" name="TextBox 750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78" name="TextBox 750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79" name="TextBox 750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80" name="TextBox 750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81" name="TextBox 750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82" name="TextBox 750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383" name="TextBox 750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4" name="TextBox 750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5" name="TextBox 751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6" name="TextBox 751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7" name="TextBox 751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8" name="TextBox 751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89" name="TextBox 751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0" name="TextBox 751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1" name="TextBox 751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2" name="TextBox 751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3" name="TextBox 751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4" name="TextBox 751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5" name="TextBox 752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6" name="TextBox 752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7" name="TextBox 752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8" name="TextBox 752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399" name="TextBox 752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0" name="TextBox 7525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1" name="TextBox 7526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2" name="TextBox 7527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3" name="TextBox 7528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4" name="TextBox 7529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05" name="TextBox 7530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06" name="TextBox 753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07" name="TextBox 753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408" name="TextBox 7533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409" name="TextBox 7534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410" name="TextBox 7535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411" name="TextBox 7536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2" name="TextBox 753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3" name="TextBox 753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4" name="TextBox 753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5" name="TextBox 754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6" name="TextBox 754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7" name="TextBox 754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8" name="TextBox 754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19" name="TextBox 754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0" name="TextBox 754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1" name="TextBox 754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2" name="TextBox 754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3" name="TextBox 754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4" name="TextBox 754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5" name="TextBox 755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6" name="TextBox 755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27" name="TextBox 755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28" name="TextBox 755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29" name="TextBox 755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0" name="TextBox 755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1" name="TextBox 755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2" name="TextBox 755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3" name="TextBox 755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4" name="TextBox 755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5" name="TextBox 756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6" name="TextBox 756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7" name="TextBox 756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8" name="TextBox 756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39" name="TextBox 756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40" name="TextBox 756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41" name="TextBox 756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42" name="TextBox 756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43" name="TextBox 756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4" name="TextBox 7569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5" name="TextBox 7570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6" name="TextBox 7571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7" name="TextBox 7572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8" name="TextBox 7573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49" name="TextBox 7574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50" name="TextBox 757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51" name="TextBox 757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452" name="TextBox 7577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453" name="TextBox 7578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454" name="TextBox 7579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455" name="TextBox 7580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56" name="TextBox 758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57" name="TextBox 758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58" name="TextBox 758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59" name="TextBox 758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0" name="TextBox 758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1" name="TextBox 758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2" name="TextBox 758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3" name="TextBox 758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4" name="TextBox 758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5" name="TextBox 759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6" name="TextBox 759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7" name="TextBox 759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8" name="TextBox 759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69" name="TextBox 759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0" name="TextBox 759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1" name="TextBox 759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2" name="TextBox 759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3" name="TextBox 759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4" name="TextBox 759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5" name="TextBox 760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6" name="TextBox 760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7" name="TextBox 760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8" name="TextBox 760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479" name="TextBox 760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0" name="TextBox 760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1" name="TextBox 760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2" name="TextBox 760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3" name="TextBox 760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4" name="TextBox 760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5" name="TextBox 761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6" name="TextBox 761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7" name="TextBox 761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8" name="TextBox 761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89" name="TextBox 761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0" name="TextBox 761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1" name="TextBox 761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2" name="TextBox 761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3" name="TextBox 761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4" name="TextBox 761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495" name="TextBox 762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96" name="TextBox 7621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97" name="TextBox 7622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98" name="TextBox 7623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499" name="TextBox 7624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00" name="TextBox 7625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01" name="TextBox 7626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02" name="TextBox 762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03" name="TextBox 762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504" name="TextBox 7629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505" name="TextBox 7630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506" name="TextBox 7631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507" name="TextBox 7632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08" name="TextBox 763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09" name="TextBox 763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0" name="TextBox 763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1" name="TextBox 763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2" name="TextBox 763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3" name="TextBox 763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4" name="TextBox 763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5" name="TextBox 764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6" name="TextBox 764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7" name="TextBox 764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8" name="TextBox 764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19" name="TextBox 764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0" name="TextBox 764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1" name="TextBox 764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2" name="TextBox 764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3" name="TextBox 764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4" name="TextBox 764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5" name="TextBox 765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6" name="TextBox 765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7" name="TextBox 765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8" name="TextBox 765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29" name="TextBox 765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0" name="TextBox 765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1" name="TextBox 765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2" name="TextBox 765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3" name="TextBox 765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4" name="TextBox 765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5" name="TextBox 766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6" name="TextBox 766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7" name="TextBox 766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8" name="TextBox 766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39" name="TextBox 766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0" name="TextBox 766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1" name="TextBox 766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2" name="TextBox 766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3" name="TextBox 766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4" name="TextBox 766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5" name="TextBox 767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6" name="TextBox 767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7" name="TextBox 767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8" name="TextBox 767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49" name="TextBox 767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0" name="TextBox 767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1" name="TextBox 767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2" name="TextBox 767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3" name="TextBox 767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4" name="TextBox 767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55" name="TextBox 768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56" name="TextBox 7681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57" name="TextBox 7682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58" name="TextBox 7683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59" name="TextBox 7684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60" name="TextBox 7685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561" name="TextBox 7686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62" name="TextBox 768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563" name="TextBox 768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564" name="TextBox 7689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565" name="TextBox 7690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566" name="TextBox 7691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567" name="TextBox 7692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68" name="TextBox 769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69" name="TextBox 769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0" name="TextBox 769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1" name="TextBox 769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2" name="TextBox 769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3" name="TextBox 769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4" name="TextBox 769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5" name="TextBox 770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6" name="TextBox 770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7" name="TextBox 770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8" name="TextBox 770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79" name="TextBox 770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0" name="TextBox 770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1" name="TextBox 770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2" name="TextBox 770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3" name="TextBox 770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4" name="TextBox 770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5" name="TextBox 771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6" name="TextBox 771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7" name="TextBox 771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8" name="TextBox 771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89" name="TextBox 771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0" name="TextBox 771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1" name="TextBox 771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2" name="TextBox 771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3" name="TextBox 771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4" name="TextBox 771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5" name="TextBox 772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6" name="TextBox 772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7" name="TextBox 772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8" name="TextBox 7723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599" name="TextBox 7724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0" name="TextBox 7725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1" name="TextBox 7726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2" name="TextBox 7727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3" name="TextBox 7728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4" name="TextBox 7729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5" name="TextBox 7730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6" name="TextBox 7731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552450</xdr:colOff>
      <xdr:row>55</xdr:row>
      <xdr:rowOff>512817</xdr:rowOff>
    </xdr:from>
    <xdr:ext cx="184731" cy="264560"/>
    <xdr:sp macro="" textlink="">
      <xdr:nvSpPr>
        <xdr:cNvPr id="9607" name="TextBox 7732"/>
        <xdr:cNvSpPr txBox="1"/>
      </xdr:nvSpPr>
      <xdr:spPr>
        <a:xfrm>
          <a:off x="6847709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08" name="TextBox 773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09" name="TextBox 773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0" name="TextBox 773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1" name="TextBox 773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2" name="TextBox 773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3" name="TextBox 773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4" name="TextBox 7739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5" name="TextBox 7740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6" name="TextBox 7741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7" name="TextBox 7742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8" name="TextBox 7743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19" name="TextBox 7744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20" name="TextBox 774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21" name="TextBox 774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22" name="TextBox 7747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23" name="TextBox 7748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4" name="TextBox 7749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5" name="TextBox 7750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6" name="TextBox 7751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7" name="TextBox 7752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8" name="TextBox 7753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55</xdr:row>
      <xdr:rowOff>512817</xdr:rowOff>
    </xdr:from>
    <xdr:ext cx="184731" cy="264560"/>
    <xdr:sp macro="" textlink="">
      <xdr:nvSpPr>
        <xdr:cNvPr id="9629" name="TextBox 7754"/>
        <xdr:cNvSpPr txBox="1"/>
      </xdr:nvSpPr>
      <xdr:spPr>
        <a:xfrm>
          <a:off x="3605158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30" name="TextBox 7755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552450</xdr:colOff>
      <xdr:row>55</xdr:row>
      <xdr:rowOff>512817</xdr:rowOff>
    </xdr:from>
    <xdr:ext cx="184731" cy="264560"/>
    <xdr:sp macro="" textlink="">
      <xdr:nvSpPr>
        <xdr:cNvPr id="9631" name="TextBox 7756"/>
        <xdr:cNvSpPr txBox="1"/>
      </xdr:nvSpPr>
      <xdr:spPr>
        <a:xfrm>
          <a:off x="5435381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632" name="TextBox 7757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828675</xdr:colOff>
      <xdr:row>55</xdr:row>
      <xdr:rowOff>512817</xdr:rowOff>
    </xdr:from>
    <xdr:ext cx="184731" cy="264560"/>
    <xdr:sp macro="" textlink="">
      <xdr:nvSpPr>
        <xdr:cNvPr id="9633" name="TextBox 7758"/>
        <xdr:cNvSpPr txBox="1"/>
      </xdr:nvSpPr>
      <xdr:spPr>
        <a:xfrm>
          <a:off x="8481520" y="289691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634" name="TextBox 7759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635" name="TextBox 7760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636" name="TextBox 7761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55</xdr:row>
      <xdr:rowOff>512817</xdr:rowOff>
    </xdr:from>
    <xdr:ext cx="184731" cy="264560"/>
    <xdr:sp macro="" textlink="">
      <xdr:nvSpPr>
        <xdr:cNvPr id="9637" name="TextBox 7762"/>
        <xdr:cNvSpPr txBox="1"/>
      </xdr:nvSpPr>
      <xdr:spPr>
        <a:xfrm>
          <a:off x="9886293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638" name="TextBox 7763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533400</xdr:colOff>
      <xdr:row>55</xdr:row>
      <xdr:rowOff>512817</xdr:rowOff>
    </xdr:from>
    <xdr:ext cx="184731" cy="264560"/>
    <xdr:sp macro="" textlink="">
      <xdr:nvSpPr>
        <xdr:cNvPr id="9639" name="TextBox 7764"/>
        <xdr:cNvSpPr txBox="1"/>
      </xdr:nvSpPr>
      <xdr:spPr>
        <a:xfrm>
          <a:off x="12587452" y="30992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0" name="TextBox 776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1" name="TextBox 776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2" name="TextBox 776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3" name="TextBox 776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4" name="TextBox 776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5" name="TextBox 777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6" name="TextBox 777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7" name="TextBox 777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8" name="TextBox 777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49" name="TextBox 777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0" name="TextBox 777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1" name="TextBox 777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2" name="TextBox 777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3" name="TextBox 777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4" name="TextBox 777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5" name="TextBox 778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6" name="TextBox 778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7" name="TextBox 778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8" name="TextBox 778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59" name="TextBox 778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0" name="TextBox 778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1" name="TextBox 778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2" name="TextBox 778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3" name="TextBox 778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4" name="TextBox 778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5" name="TextBox 779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6" name="TextBox 7791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7" name="TextBox 7792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8" name="TextBox 7793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69" name="TextBox 7794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0" name="TextBox 7795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1" name="TextBox 7796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2" name="TextBox 7797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3" name="TextBox 7798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4" name="TextBox 7799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638175</xdr:colOff>
      <xdr:row>57</xdr:row>
      <xdr:rowOff>9635</xdr:rowOff>
    </xdr:from>
    <xdr:ext cx="184731" cy="264560"/>
    <xdr:sp macro="" textlink="">
      <xdr:nvSpPr>
        <xdr:cNvPr id="9675" name="TextBox 7800"/>
        <xdr:cNvSpPr txBox="1"/>
      </xdr:nvSpPr>
      <xdr:spPr>
        <a:xfrm>
          <a:off x="3605158" y="29461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76" name="TextBox 241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77" name="TextBox 242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78" name="TextBox 243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79" name="TextBox 244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0" name="TextBox 245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1" name="TextBox 246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2" name="TextBox 277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3" name="TextBox 278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4" name="TextBox 279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5" name="TextBox 280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6" name="TextBox 281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7" name="TextBox 282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8" name="TextBox 321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89" name="TextBox 322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0" name="TextBox 323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1" name="TextBox 324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2" name="TextBox 325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3" name="TextBox 326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4" name="TextBox 373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5" name="TextBox 374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6" name="TextBox 375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7" name="TextBox 376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8" name="TextBox 377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699" name="TextBox 378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0" name="TextBox 433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1" name="TextBox 434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2" name="TextBox 435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3" name="TextBox 436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4" name="TextBox 437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5" name="TextBox 438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6" name="TextBox 501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7" name="TextBox 502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8" name="TextBox 503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09" name="TextBox 504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10" name="TextBox 505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788385</xdr:colOff>
      <xdr:row>55</xdr:row>
      <xdr:rowOff>512817</xdr:rowOff>
    </xdr:from>
    <xdr:ext cx="184731" cy="264560"/>
    <xdr:sp macro="" textlink="">
      <xdr:nvSpPr>
        <xdr:cNvPr id="9711" name="TextBox 506"/>
        <xdr:cNvSpPr txBox="1"/>
      </xdr:nvSpPr>
      <xdr:spPr>
        <a:xfrm>
          <a:off x="10674678" y="30905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904875</xdr:colOff>
      <xdr:row>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7907547" y="3503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7" zoomScale="76" zoomScaleNormal="76" workbookViewId="0">
      <pane xSplit="14" ySplit="3" topLeftCell="O10" activePane="bottomRight" state="frozen"/>
      <selection activeCell="A7" sqref="A7"/>
      <selection pane="topRight" activeCell="O7" sqref="O7"/>
      <selection pane="bottomLeft" activeCell="A10" sqref="A10"/>
      <selection pane="bottomRight" activeCell="A48" sqref="A48:XFD50"/>
    </sheetView>
  </sheetViews>
  <sheetFormatPr defaultColWidth="9.140625" defaultRowHeight="15" x14ac:dyDescent="0.25"/>
  <cols>
    <col min="1" max="1" width="5.5703125" style="27" customWidth="1"/>
    <col min="2" max="2" width="23.140625" style="27" customWidth="1"/>
    <col min="3" max="3" width="11.7109375" style="27" customWidth="1"/>
    <col min="4" max="4" width="6" style="27" customWidth="1"/>
    <col min="5" max="5" width="7.140625" style="27" customWidth="1"/>
    <col min="6" max="6" width="7.7109375" style="27" customWidth="1"/>
    <col min="7" max="7" width="12.42578125" style="27" customWidth="1"/>
    <col min="8" max="8" width="9.42578125" style="27" bestFit="1" customWidth="1"/>
    <col min="9" max="9" width="16.7109375" style="34" customWidth="1"/>
    <col min="10" max="10" width="14.5703125" style="27" bestFit="1" customWidth="1"/>
    <col min="11" max="11" width="10.42578125" style="27" bestFit="1" customWidth="1"/>
    <col min="12" max="12" width="15.140625" style="27" customWidth="1"/>
    <col min="13" max="13" width="16.7109375" style="27" customWidth="1"/>
    <col min="14" max="14" width="6.85546875" style="27" customWidth="1"/>
    <col min="15" max="15" width="7.85546875" style="27" customWidth="1"/>
    <col min="16" max="16" width="6.85546875" style="27" customWidth="1"/>
    <col min="17" max="17" width="7.5703125" style="27" customWidth="1"/>
    <col min="18" max="18" width="11" style="27" customWidth="1"/>
    <col min="19" max="19" width="13.85546875" style="27" customWidth="1"/>
    <col min="20" max="16384" width="9.140625" style="27"/>
  </cols>
  <sheetData>
    <row r="1" spans="1:21" ht="18.75" x14ac:dyDescent="0.3">
      <c r="L1" s="106" t="s">
        <v>1</v>
      </c>
      <c r="M1" s="107"/>
      <c r="N1" s="107"/>
      <c r="O1" s="107"/>
      <c r="P1" s="107"/>
      <c r="Q1" s="107"/>
      <c r="R1" s="107"/>
      <c r="S1" s="107"/>
      <c r="T1" s="33"/>
      <c r="U1" s="33"/>
    </row>
    <row r="2" spans="1:21" ht="18" customHeight="1" x14ac:dyDescent="0.3">
      <c r="L2" s="107"/>
      <c r="M2" s="107"/>
      <c r="N2" s="107"/>
      <c r="O2" s="107"/>
      <c r="P2" s="107"/>
      <c r="Q2" s="107"/>
      <c r="R2" s="107"/>
      <c r="S2" s="107"/>
      <c r="T2" s="33"/>
      <c r="U2" s="33"/>
    </row>
    <row r="3" spans="1:21" ht="72" hidden="1" customHeight="1" x14ac:dyDescent="0.4">
      <c r="L3" s="107"/>
      <c r="M3" s="107"/>
      <c r="N3" s="107"/>
      <c r="O3" s="107"/>
      <c r="P3" s="107"/>
      <c r="Q3" s="107"/>
      <c r="R3" s="107"/>
      <c r="S3" s="107"/>
      <c r="T3" s="33"/>
      <c r="U3" s="33"/>
    </row>
    <row r="4" spans="1:21" ht="126" customHeight="1" x14ac:dyDescent="0.3">
      <c r="L4" s="107"/>
      <c r="M4" s="107"/>
      <c r="N4" s="107"/>
      <c r="O4" s="107"/>
      <c r="P4" s="107"/>
      <c r="Q4" s="107"/>
      <c r="R4" s="107"/>
      <c r="S4" s="107"/>
      <c r="T4" s="71"/>
    </row>
    <row r="5" spans="1:21" ht="9" customHeight="1" x14ac:dyDescent="0.25">
      <c r="A5" s="102" t="s">
        <v>74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35"/>
    </row>
    <row r="6" spans="1:21" ht="118.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35"/>
    </row>
    <row r="7" spans="1:21" ht="20.25" customHeight="1" x14ac:dyDescent="0.25">
      <c r="A7" s="112" t="s">
        <v>4</v>
      </c>
      <c r="B7" s="112" t="s">
        <v>14</v>
      </c>
      <c r="C7" s="110" t="s">
        <v>48</v>
      </c>
      <c r="D7" s="116" t="s">
        <v>28</v>
      </c>
      <c r="E7" s="117"/>
      <c r="F7" s="118"/>
      <c r="G7" s="110" t="s">
        <v>29</v>
      </c>
      <c r="H7" s="126" t="s">
        <v>47</v>
      </c>
      <c r="I7" s="123" t="s">
        <v>75</v>
      </c>
      <c r="J7" s="129"/>
      <c r="K7" s="129"/>
      <c r="L7" s="129"/>
      <c r="M7" s="129"/>
      <c r="N7" s="129"/>
      <c r="O7" s="129"/>
      <c r="P7" s="129"/>
      <c r="Q7" s="129"/>
      <c r="R7" s="124"/>
      <c r="S7" s="130" t="s">
        <v>76</v>
      </c>
    </row>
    <row r="8" spans="1:21" ht="26.25" customHeight="1" x14ac:dyDescent="0.25">
      <c r="A8" s="113"/>
      <c r="B8" s="113"/>
      <c r="C8" s="115"/>
      <c r="D8" s="119"/>
      <c r="E8" s="120"/>
      <c r="F8" s="121"/>
      <c r="G8" s="115"/>
      <c r="H8" s="127"/>
      <c r="I8" s="133" t="s">
        <v>30</v>
      </c>
      <c r="J8" s="36" t="s">
        <v>5</v>
      </c>
      <c r="K8" s="37"/>
      <c r="L8" s="37"/>
      <c r="M8" s="37"/>
      <c r="N8" s="37"/>
      <c r="O8" s="37"/>
      <c r="P8" s="37"/>
      <c r="Q8" s="38"/>
      <c r="R8" s="110" t="s">
        <v>31</v>
      </c>
      <c r="S8" s="131"/>
      <c r="T8" s="39"/>
      <c r="U8" s="40"/>
    </row>
    <row r="9" spans="1:21" ht="210.75" customHeight="1" x14ac:dyDescent="0.25">
      <c r="A9" s="113"/>
      <c r="B9" s="113"/>
      <c r="C9" s="115"/>
      <c r="D9" s="104" t="s">
        <v>32</v>
      </c>
      <c r="E9" s="104" t="s">
        <v>33</v>
      </c>
      <c r="F9" s="104" t="s">
        <v>34</v>
      </c>
      <c r="G9" s="115"/>
      <c r="H9" s="127"/>
      <c r="I9" s="134"/>
      <c r="J9" s="110" t="s">
        <v>45</v>
      </c>
      <c r="K9" s="110" t="s">
        <v>35</v>
      </c>
      <c r="L9" s="110" t="s">
        <v>46</v>
      </c>
      <c r="M9" s="110" t="s">
        <v>36</v>
      </c>
      <c r="N9" s="110" t="s">
        <v>44</v>
      </c>
      <c r="O9" s="123" t="s">
        <v>37</v>
      </c>
      <c r="P9" s="124"/>
      <c r="Q9" s="110" t="s">
        <v>38</v>
      </c>
      <c r="R9" s="115"/>
      <c r="S9" s="131"/>
      <c r="T9" s="41"/>
      <c r="U9" s="40"/>
    </row>
    <row r="10" spans="1:21" ht="156" customHeight="1" x14ac:dyDescent="0.25">
      <c r="A10" s="113"/>
      <c r="B10" s="113"/>
      <c r="C10" s="115"/>
      <c r="D10" s="105"/>
      <c r="E10" s="105"/>
      <c r="F10" s="105"/>
      <c r="G10" s="111"/>
      <c r="H10" s="128"/>
      <c r="I10" s="135"/>
      <c r="J10" s="111"/>
      <c r="K10" s="111"/>
      <c r="L10" s="111"/>
      <c r="M10" s="111"/>
      <c r="N10" s="111"/>
      <c r="O10" s="42" t="s">
        <v>39</v>
      </c>
      <c r="P10" s="42" t="s">
        <v>40</v>
      </c>
      <c r="Q10" s="111"/>
      <c r="R10" s="111"/>
      <c r="S10" s="131"/>
      <c r="T10" s="41"/>
      <c r="U10" s="40"/>
    </row>
    <row r="11" spans="1:21" ht="27" customHeight="1" x14ac:dyDescent="0.3">
      <c r="A11" s="114"/>
      <c r="B11" s="114"/>
      <c r="C11" s="111"/>
      <c r="D11" s="25" t="s">
        <v>13</v>
      </c>
      <c r="E11" s="25" t="s">
        <v>13</v>
      </c>
      <c r="F11" s="25" t="s">
        <v>13</v>
      </c>
      <c r="G11" s="23" t="s">
        <v>17</v>
      </c>
      <c r="H11" s="22" t="s">
        <v>41</v>
      </c>
      <c r="I11" s="26" t="s">
        <v>6</v>
      </c>
      <c r="J11" s="23" t="s">
        <v>6</v>
      </c>
      <c r="K11" s="23" t="s">
        <v>6</v>
      </c>
      <c r="L11" s="23" t="s">
        <v>6</v>
      </c>
      <c r="M11" s="23" t="s">
        <v>6</v>
      </c>
      <c r="N11" s="23" t="s">
        <v>6</v>
      </c>
      <c r="O11" s="23" t="s">
        <v>6</v>
      </c>
      <c r="P11" s="23" t="s">
        <v>6</v>
      </c>
      <c r="Q11" s="23" t="s">
        <v>6</v>
      </c>
      <c r="R11" s="23" t="s">
        <v>42</v>
      </c>
      <c r="S11" s="132"/>
      <c r="T11" s="43"/>
      <c r="U11" s="43"/>
    </row>
    <row r="12" spans="1:21" ht="18" x14ac:dyDescent="0.4">
      <c r="A12" s="23">
        <v>1</v>
      </c>
      <c r="B12" s="23">
        <v>2</v>
      </c>
      <c r="C12" s="25">
        <v>3</v>
      </c>
      <c r="D12" s="25">
        <v>4</v>
      </c>
      <c r="E12" s="25">
        <v>5</v>
      </c>
      <c r="F12" s="23">
        <v>6</v>
      </c>
      <c r="G12" s="23">
        <v>7</v>
      </c>
      <c r="H12" s="25">
        <v>8</v>
      </c>
      <c r="I12" s="25">
        <v>9</v>
      </c>
      <c r="J12" s="25">
        <v>10</v>
      </c>
      <c r="K12" s="23">
        <v>11</v>
      </c>
      <c r="L12" s="23">
        <v>12</v>
      </c>
      <c r="M12" s="25">
        <v>13</v>
      </c>
      <c r="N12" s="25">
        <v>14</v>
      </c>
      <c r="O12" s="25">
        <v>15</v>
      </c>
      <c r="P12" s="23">
        <v>16</v>
      </c>
      <c r="Q12" s="23">
        <v>17</v>
      </c>
      <c r="R12" s="25">
        <v>18</v>
      </c>
      <c r="S12" s="25">
        <v>19</v>
      </c>
      <c r="T12" s="43"/>
      <c r="U12" s="43"/>
    </row>
    <row r="13" spans="1:21" s="46" customFormat="1" ht="50.25" customHeight="1" x14ac:dyDescent="0.3">
      <c r="A13" s="108" t="s">
        <v>49</v>
      </c>
      <c r="B13" s="109"/>
      <c r="C13" s="74" t="s">
        <v>43</v>
      </c>
      <c r="D13" s="74" t="s">
        <v>43</v>
      </c>
      <c r="E13" s="74" t="s">
        <v>43</v>
      </c>
      <c r="F13" s="75">
        <v>1578</v>
      </c>
      <c r="G13" s="76">
        <v>90712.8</v>
      </c>
      <c r="H13" s="77">
        <v>2872</v>
      </c>
      <c r="I13" s="44">
        <v>82599637.629999995</v>
      </c>
      <c r="J13" s="44">
        <v>9408099.4399999995</v>
      </c>
      <c r="K13" s="44">
        <v>0</v>
      </c>
      <c r="L13" s="44">
        <v>3870734.91</v>
      </c>
      <c r="M13" s="44">
        <v>69320803.280000001</v>
      </c>
      <c r="N13" s="44">
        <v>0</v>
      </c>
      <c r="O13" s="44">
        <v>0</v>
      </c>
      <c r="P13" s="44">
        <v>0</v>
      </c>
      <c r="Q13" s="44">
        <v>0</v>
      </c>
      <c r="R13" s="44">
        <f>I13/G13</f>
        <v>910.56209961548973</v>
      </c>
      <c r="S13" s="76" t="s">
        <v>43</v>
      </c>
      <c r="T13" s="45"/>
      <c r="U13" s="45"/>
    </row>
    <row r="14" spans="1:21" s="48" customFormat="1" ht="40.5" customHeight="1" x14ac:dyDescent="0.25">
      <c r="A14" s="23">
        <v>1</v>
      </c>
      <c r="B14" s="24" t="s">
        <v>72</v>
      </c>
      <c r="C14" s="78">
        <v>1</v>
      </c>
      <c r="D14" s="78">
        <v>3</v>
      </c>
      <c r="E14" s="78">
        <v>2</v>
      </c>
      <c r="F14" s="79">
        <v>18</v>
      </c>
      <c r="G14" s="80">
        <v>1422.9</v>
      </c>
      <c r="H14" s="81">
        <v>32</v>
      </c>
      <c r="I14" s="80">
        <v>1219675.95</v>
      </c>
      <c r="J14" s="80">
        <v>111925.9</v>
      </c>
      <c r="K14" s="80">
        <v>0</v>
      </c>
      <c r="L14" s="80">
        <v>51813.43</v>
      </c>
      <c r="M14" s="80">
        <f>I14-J14-L14</f>
        <v>1055936.6200000001</v>
      </c>
      <c r="N14" s="80">
        <v>0</v>
      </c>
      <c r="O14" s="80">
        <v>0</v>
      </c>
      <c r="P14" s="80">
        <v>0</v>
      </c>
      <c r="Q14" s="80">
        <v>0</v>
      </c>
      <c r="R14" s="80">
        <f>I14/G14</f>
        <v>857.17615433270078</v>
      </c>
      <c r="S14" s="82" t="s">
        <v>50</v>
      </c>
      <c r="T14" s="47"/>
      <c r="U14" s="47"/>
    </row>
    <row r="15" spans="1:21" ht="38.25" customHeight="1" x14ac:dyDescent="0.3">
      <c r="A15" s="23">
        <v>2</v>
      </c>
      <c r="B15" s="24" t="s">
        <v>70</v>
      </c>
      <c r="C15" s="78">
        <v>1</v>
      </c>
      <c r="D15" s="78">
        <v>2</v>
      </c>
      <c r="E15" s="78">
        <v>1</v>
      </c>
      <c r="F15" s="79">
        <v>9</v>
      </c>
      <c r="G15" s="80">
        <v>398.8</v>
      </c>
      <c r="H15" s="81">
        <v>14</v>
      </c>
      <c r="I15" s="80">
        <v>235005.8</v>
      </c>
      <c r="J15" s="80">
        <v>21939.68</v>
      </c>
      <c r="K15" s="80">
        <v>0</v>
      </c>
      <c r="L15" s="80">
        <v>10126.040000000001</v>
      </c>
      <c r="M15" s="80">
        <f>I15-J15-L15</f>
        <v>202940.08</v>
      </c>
      <c r="N15" s="80">
        <v>0</v>
      </c>
      <c r="O15" s="80">
        <v>0</v>
      </c>
      <c r="P15" s="80">
        <v>0</v>
      </c>
      <c r="Q15" s="80">
        <v>0</v>
      </c>
      <c r="R15" s="80">
        <f t="shared" ref="R15:R50" si="0">I15/G15</f>
        <v>589.28234704112333</v>
      </c>
      <c r="S15" s="82" t="s">
        <v>50</v>
      </c>
      <c r="T15" s="43"/>
      <c r="U15" s="43"/>
    </row>
    <row r="16" spans="1:21" ht="40.5" customHeight="1" x14ac:dyDescent="0.3">
      <c r="A16" s="23">
        <v>3</v>
      </c>
      <c r="B16" s="24" t="s">
        <v>95</v>
      </c>
      <c r="C16" s="78">
        <v>1</v>
      </c>
      <c r="D16" s="78">
        <v>3</v>
      </c>
      <c r="E16" s="78">
        <v>2</v>
      </c>
      <c r="F16" s="79">
        <v>24</v>
      </c>
      <c r="G16" s="80">
        <v>1174</v>
      </c>
      <c r="H16" s="81">
        <v>36</v>
      </c>
      <c r="I16" s="80">
        <v>1581822.76</v>
      </c>
      <c r="J16" s="80">
        <v>129530.37</v>
      </c>
      <c r="K16" s="80">
        <v>0</v>
      </c>
      <c r="L16" s="80">
        <v>59783.29</v>
      </c>
      <c r="M16" s="80">
        <f>I16-J16-L16</f>
        <v>1392509.1</v>
      </c>
      <c r="N16" s="80">
        <v>0</v>
      </c>
      <c r="O16" s="80">
        <v>0</v>
      </c>
      <c r="P16" s="80">
        <v>0</v>
      </c>
      <c r="Q16" s="80">
        <v>0</v>
      </c>
      <c r="R16" s="80">
        <f t="shared" si="0"/>
        <v>1347.3788415672914</v>
      </c>
      <c r="S16" s="82" t="s">
        <v>50</v>
      </c>
      <c r="T16" s="43"/>
      <c r="U16" s="43"/>
    </row>
    <row r="17" spans="1:19" ht="39.75" customHeight="1" x14ac:dyDescent="0.25">
      <c r="A17" s="23">
        <v>4</v>
      </c>
      <c r="B17" s="24" t="s">
        <v>96</v>
      </c>
      <c r="C17" s="78">
        <v>1</v>
      </c>
      <c r="D17" s="79">
        <v>4</v>
      </c>
      <c r="E17" s="79">
        <v>2</v>
      </c>
      <c r="F17" s="79">
        <v>32</v>
      </c>
      <c r="G17" s="80">
        <v>1883.3</v>
      </c>
      <c r="H17" s="83">
        <v>52</v>
      </c>
      <c r="I17" s="84">
        <v>1915994.21</v>
      </c>
      <c r="J17" s="84">
        <v>188285.63</v>
      </c>
      <c r="K17" s="80">
        <v>0</v>
      </c>
      <c r="L17" s="84">
        <v>86901.08</v>
      </c>
      <c r="M17" s="80">
        <f>I17-J17-L17</f>
        <v>1640807.5</v>
      </c>
      <c r="N17" s="80">
        <v>0</v>
      </c>
      <c r="O17" s="80">
        <v>0</v>
      </c>
      <c r="P17" s="80">
        <v>0</v>
      </c>
      <c r="Q17" s="80">
        <v>0</v>
      </c>
      <c r="R17" s="80">
        <f t="shared" si="0"/>
        <v>1017.3600647799076</v>
      </c>
      <c r="S17" s="82" t="s">
        <v>50</v>
      </c>
    </row>
    <row r="18" spans="1:19" ht="43.5" customHeight="1" x14ac:dyDescent="0.25">
      <c r="A18" s="23">
        <v>5</v>
      </c>
      <c r="B18" s="24" t="s">
        <v>97</v>
      </c>
      <c r="C18" s="78">
        <v>1</v>
      </c>
      <c r="D18" s="79">
        <v>5</v>
      </c>
      <c r="E18" s="79">
        <v>2</v>
      </c>
      <c r="F18" s="79">
        <v>40</v>
      </c>
      <c r="G18" s="80">
        <v>1975</v>
      </c>
      <c r="H18" s="83">
        <v>101</v>
      </c>
      <c r="I18" s="84">
        <v>1834278.83</v>
      </c>
      <c r="J18" s="84">
        <v>234271.73</v>
      </c>
      <c r="K18" s="80">
        <v>0</v>
      </c>
      <c r="L18" s="84">
        <v>110530.93</v>
      </c>
      <c r="M18" s="84">
        <f>I18-J18-L18</f>
        <v>1489476.1700000002</v>
      </c>
      <c r="N18" s="80">
        <v>0</v>
      </c>
      <c r="O18" s="80">
        <v>0</v>
      </c>
      <c r="P18" s="80">
        <v>0</v>
      </c>
      <c r="Q18" s="80">
        <v>0</v>
      </c>
      <c r="R18" s="80">
        <f t="shared" si="0"/>
        <v>928.7487746835443</v>
      </c>
      <c r="S18" s="82" t="s">
        <v>50</v>
      </c>
    </row>
    <row r="19" spans="1:19" ht="42.75" customHeight="1" x14ac:dyDescent="0.25">
      <c r="A19" s="23">
        <v>6</v>
      </c>
      <c r="B19" s="24" t="s">
        <v>98</v>
      </c>
      <c r="C19" s="78">
        <v>1</v>
      </c>
      <c r="D19" s="79">
        <v>4</v>
      </c>
      <c r="E19" s="79">
        <v>2</v>
      </c>
      <c r="F19" s="79">
        <v>32</v>
      </c>
      <c r="G19" s="80">
        <v>1555.9</v>
      </c>
      <c r="H19" s="83">
        <v>48</v>
      </c>
      <c r="I19" s="84">
        <v>1711905.11</v>
      </c>
      <c r="J19" s="84">
        <v>136583.54999999999</v>
      </c>
      <c r="K19" s="80">
        <v>0</v>
      </c>
      <c r="L19" s="84">
        <v>63038.59</v>
      </c>
      <c r="M19" s="84">
        <f t="shared" ref="M19:M47" si="1">I19-L19-K19-J19</f>
        <v>1512282.97</v>
      </c>
      <c r="N19" s="80">
        <v>0</v>
      </c>
      <c r="O19" s="80">
        <v>0</v>
      </c>
      <c r="P19" s="80">
        <v>0</v>
      </c>
      <c r="Q19" s="80">
        <v>0</v>
      </c>
      <c r="R19" s="80">
        <f t="shared" si="0"/>
        <v>1100.2667973520149</v>
      </c>
      <c r="S19" s="82" t="s">
        <v>50</v>
      </c>
    </row>
    <row r="20" spans="1:19" ht="63" x14ac:dyDescent="0.25">
      <c r="A20" s="23">
        <v>7</v>
      </c>
      <c r="B20" s="24" t="s">
        <v>120</v>
      </c>
      <c r="C20" s="78">
        <v>1</v>
      </c>
      <c r="D20" s="79">
        <v>3</v>
      </c>
      <c r="E20" s="79">
        <v>3</v>
      </c>
      <c r="F20" s="79">
        <v>36</v>
      </c>
      <c r="G20" s="80">
        <v>1558.3</v>
      </c>
      <c r="H20" s="83">
        <v>71</v>
      </c>
      <c r="I20" s="84">
        <v>1854533.9</v>
      </c>
      <c r="J20" s="84">
        <v>149240.43</v>
      </c>
      <c r="K20" s="80">
        <v>0</v>
      </c>
      <c r="L20" s="84">
        <v>68880.3</v>
      </c>
      <c r="M20" s="84">
        <f t="shared" si="1"/>
        <v>1636413.17</v>
      </c>
      <c r="N20" s="80">
        <v>0</v>
      </c>
      <c r="O20" s="80">
        <v>0</v>
      </c>
      <c r="P20" s="80">
        <v>0</v>
      </c>
      <c r="Q20" s="80">
        <v>0</v>
      </c>
      <c r="R20" s="80">
        <f t="shared" si="0"/>
        <v>1190.1006866457037</v>
      </c>
      <c r="S20" s="82" t="s">
        <v>50</v>
      </c>
    </row>
    <row r="21" spans="1:19" ht="63" x14ac:dyDescent="0.25">
      <c r="A21" s="23">
        <v>8</v>
      </c>
      <c r="B21" s="24" t="s">
        <v>121</v>
      </c>
      <c r="C21" s="78">
        <v>1</v>
      </c>
      <c r="D21" s="79">
        <v>4</v>
      </c>
      <c r="E21" s="79">
        <v>3</v>
      </c>
      <c r="F21" s="79">
        <v>48</v>
      </c>
      <c r="G21" s="80">
        <v>2133.8000000000002</v>
      </c>
      <c r="H21" s="83">
        <v>74</v>
      </c>
      <c r="I21" s="84">
        <v>1921660.31</v>
      </c>
      <c r="J21" s="84">
        <v>249301.91</v>
      </c>
      <c r="K21" s="80">
        <v>0</v>
      </c>
      <c r="L21" s="84">
        <v>115062.55</v>
      </c>
      <c r="M21" s="84">
        <f t="shared" si="1"/>
        <v>1557295.85</v>
      </c>
      <c r="N21" s="80">
        <v>0</v>
      </c>
      <c r="O21" s="80">
        <v>0</v>
      </c>
      <c r="P21" s="80">
        <v>0</v>
      </c>
      <c r="Q21" s="80">
        <v>0</v>
      </c>
      <c r="R21" s="80">
        <f t="shared" si="0"/>
        <v>900.58126816008996</v>
      </c>
      <c r="S21" s="82" t="s">
        <v>50</v>
      </c>
    </row>
    <row r="22" spans="1:19" ht="45" customHeight="1" x14ac:dyDescent="0.25">
      <c r="A22" s="23">
        <v>9</v>
      </c>
      <c r="B22" s="24" t="s">
        <v>99</v>
      </c>
      <c r="C22" s="78">
        <v>1</v>
      </c>
      <c r="D22" s="85">
        <v>2</v>
      </c>
      <c r="E22" s="85">
        <v>1</v>
      </c>
      <c r="F22" s="85">
        <v>6</v>
      </c>
      <c r="G22" s="85">
        <v>181.3</v>
      </c>
      <c r="H22" s="85">
        <v>9</v>
      </c>
      <c r="I22" s="84">
        <v>272041.90000000002</v>
      </c>
      <c r="J22" s="85">
        <v>21280.09</v>
      </c>
      <c r="K22" s="80">
        <v>0</v>
      </c>
      <c r="L22" s="85">
        <v>9821.7800000000007</v>
      </c>
      <c r="M22" s="84">
        <f t="shared" si="1"/>
        <v>240940.03</v>
      </c>
      <c r="N22" s="80">
        <v>0</v>
      </c>
      <c r="O22" s="80">
        <v>0</v>
      </c>
      <c r="P22" s="80">
        <v>0</v>
      </c>
      <c r="Q22" s="80">
        <v>0</v>
      </c>
      <c r="R22" s="80">
        <f t="shared" si="0"/>
        <v>1500.5068946497518</v>
      </c>
      <c r="S22" s="82" t="s">
        <v>50</v>
      </c>
    </row>
    <row r="23" spans="1:19" ht="45.75" customHeight="1" x14ac:dyDescent="0.25">
      <c r="A23" s="23">
        <v>10</v>
      </c>
      <c r="B23" s="24" t="s">
        <v>64</v>
      </c>
      <c r="C23" s="78">
        <v>1</v>
      </c>
      <c r="D23" s="79">
        <v>3</v>
      </c>
      <c r="E23" s="79">
        <v>1</v>
      </c>
      <c r="F23" s="79">
        <v>11</v>
      </c>
      <c r="G23" s="80">
        <v>355</v>
      </c>
      <c r="H23" s="83">
        <v>14</v>
      </c>
      <c r="I23" s="84">
        <v>415662.63</v>
      </c>
      <c r="J23" s="84">
        <v>40027.86</v>
      </c>
      <c r="K23" s="80">
        <v>0</v>
      </c>
      <c r="L23" s="84">
        <v>19662.169999999998</v>
      </c>
      <c r="M23" s="84">
        <f t="shared" si="1"/>
        <v>355972.60000000003</v>
      </c>
      <c r="N23" s="80">
        <v>0</v>
      </c>
      <c r="O23" s="80">
        <v>0</v>
      </c>
      <c r="P23" s="80">
        <v>0</v>
      </c>
      <c r="Q23" s="80">
        <v>0</v>
      </c>
      <c r="R23" s="80">
        <f t="shared" si="0"/>
        <v>1170.8806478873239</v>
      </c>
      <c r="S23" s="82" t="s">
        <v>50</v>
      </c>
    </row>
    <row r="24" spans="1:19" ht="50.25" customHeight="1" x14ac:dyDescent="0.25">
      <c r="A24" s="23">
        <v>11</v>
      </c>
      <c r="B24" s="24" t="s">
        <v>54</v>
      </c>
      <c r="C24" s="78">
        <v>1</v>
      </c>
      <c r="D24" s="79">
        <v>2</v>
      </c>
      <c r="E24" s="79">
        <v>2</v>
      </c>
      <c r="F24" s="79">
        <v>12</v>
      </c>
      <c r="G24" s="80">
        <v>919.4</v>
      </c>
      <c r="H24" s="83">
        <v>13</v>
      </c>
      <c r="I24" s="84">
        <v>1161363.6299999999</v>
      </c>
      <c r="J24" s="84">
        <v>97881.25</v>
      </c>
      <c r="K24" s="80">
        <v>0</v>
      </c>
      <c r="L24" s="84">
        <v>45176</v>
      </c>
      <c r="M24" s="84">
        <f t="shared" si="1"/>
        <v>1018306.3799999999</v>
      </c>
      <c r="N24" s="80">
        <v>0</v>
      </c>
      <c r="O24" s="80">
        <v>0</v>
      </c>
      <c r="P24" s="80">
        <v>0</v>
      </c>
      <c r="Q24" s="80">
        <v>0</v>
      </c>
      <c r="R24" s="80">
        <f t="shared" si="0"/>
        <v>1263.1755819012399</v>
      </c>
      <c r="S24" s="82" t="s">
        <v>50</v>
      </c>
    </row>
    <row r="25" spans="1:19" ht="44.25" customHeight="1" x14ac:dyDescent="0.25">
      <c r="A25" s="23">
        <v>12</v>
      </c>
      <c r="B25" s="24" t="s">
        <v>55</v>
      </c>
      <c r="C25" s="78">
        <v>1</v>
      </c>
      <c r="D25" s="79">
        <v>2</v>
      </c>
      <c r="E25" s="79">
        <v>2</v>
      </c>
      <c r="F25" s="79">
        <v>8</v>
      </c>
      <c r="G25" s="80">
        <v>416</v>
      </c>
      <c r="H25" s="83">
        <v>16</v>
      </c>
      <c r="I25" s="84">
        <v>477432.2</v>
      </c>
      <c r="J25" s="84">
        <v>39213.980000000003</v>
      </c>
      <c r="K25" s="80">
        <v>0</v>
      </c>
      <c r="L25" s="84">
        <v>18098.650000000001</v>
      </c>
      <c r="M25" s="84">
        <f t="shared" si="1"/>
        <v>420119.57</v>
      </c>
      <c r="N25" s="80">
        <v>0</v>
      </c>
      <c r="O25" s="80">
        <v>0</v>
      </c>
      <c r="P25" s="80">
        <v>0</v>
      </c>
      <c r="Q25" s="80">
        <v>0</v>
      </c>
      <c r="R25" s="80">
        <f t="shared" si="0"/>
        <v>1147.6735576923077</v>
      </c>
      <c r="S25" s="82" t="s">
        <v>50</v>
      </c>
    </row>
    <row r="26" spans="1:19" ht="45" customHeight="1" x14ac:dyDescent="0.25">
      <c r="A26" s="23">
        <v>13</v>
      </c>
      <c r="B26" s="24" t="s">
        <v>65</v>
      </c>
      <c r="C26" s="78">
        <v>1</v>
      </c>
      <c r="D26" s="79">
        <v>4</v>
      </c>
      <c r="E26" s="79">
        <v>2</v>
      </c>
      <c r="F26" s="79">
        <v>32</v>
      </c>
      <c r="G26" s="80">
        <v>1589.1</v>
      </c>
      <c r="H26" s="83">
        <v>65</v>
      </c>
      <c r="I26" s="84">
        <v>1655637.03</v>
      </c>
      <c r="J26" s="84">
        <v>155968.82</v>
      </c>
      <c r="K26" s="80">
        <v>0</v>
      </c>
      <c r="L26" s="84">
        <v>71985.649999999994</v>
      </c>
      <c r="M26" s="84">
        <f t="shared" si="1"/>
        <v>1427682.56</v>
      </c>
      <c r="N26" s="80">
        <v>0</v>
      </c>
      <c r="O26" s="80">
        <v>0</v>
      </c>
      <c r="P26" s="80">
        <v>0</v>
      </c>
      <c r="Q26" s="80">
        <v>0</v>
      </c>
      <c r="R26" s="80">
        <f t="shared" si="0"/>
        <v>1041.8708891825563</v>
      </c>
      <c r="S26" s="82" t="s">
        <v>50</v>
      </c>
    </row>
    <row r="27" spans="1:19" ht="50.25" customHeight="1" x14ac:dyDescent="0.25">
      <c r="A27" s="23">
        <v>14</v>
      </c>
      <c r="B27" s="24" t="s">
        <v>118</v>
      </c>
      <c r="C27" s="78">
        <v>1</v>
      </c>
      <c r="D27" s="79">
        <v>5</v>
      </c>
      <c r="E27" s="79">
        <v>4</v>
      </c>
      <c r="F27" s="79">
        <v>70</v>
      </c>
      <c r="G27" s="80">
        <v>3259.3</v>
      </c>
      <c r="H27" s="83">
        <v>184</v>
      </c>
      <c r="I27" s="84">
        <v>4737029.49</v>
      </c>
      <c r="J27" s="84">
        <v>403409.62</v>
      </c>
      <c r="K27" s="80">
        <v>0</v>
      </c>
      <c r="L27" s="84">
        <v>186189.24</v>
      </c>
      <c r="M27" s="84">
        <f t="shared" si="1"/>
        <v>4147430.63</v>
      </c>
      <c r="N27" s="80">
        <v>0</v>
      </c>
      <c r="O27" s="80">
        <v>0</v>
      </c>
      <c r="P27" s="80">
        <v>0</v>
      </c>
      <c r="Q27" s="80">
        <v>0</v>
      </c>
      <c r="R27" s="80">
        <f t="shared" si="0"/>
        <v>1453.3886079833094</v>
      </c>
      <c r="S27" s="82" t="s">
        <v>50</v>
      </c>
    </row>
    <row r="28" spans="1:19" ht="42" customHeight="1" x14ac:dyDescent="0.25">
      <c r="A28" s="23">
        <v>15</v>
      </c>
      <c r="B28" s="24" t="s">
        <v>103</v>
      </c>
      <c r="C28" s="78">
        <v>1</v>
      </c>
      <c r="D28" s="79">
        <v>2</v>
      </c>
      <c r="E28" s="79">
        <v>1</v>
      </c>
      <c r="F28" s="79">
        <v>4</v>
      </c>
      <c r="G28" s="80">
        <v>266.10000000000002</v>
      </c>
      <c r="H28" s="83">
        <v>8</v>
      </c>
      <c r="I28" s="84">
        <v>276551.33</v>
      </c>
      <c r="J28" s="84">
        <v>23251.54</v>
      </c>
      <c r="K28" s="80">
        <v>0</v>
      </c>
      <c r="L28" s="84">
        <v>11213.7</v>
      </c>
      <c r="M28" s="84">
        <f t="shared" si="1"/>
        <v>242086.09</v>
      </c>
      <c r="N28" s="80">
        <v>0</v>
      </c>
      <c r="O28" s="80">
        <v>0</v>
      </c>
      <c r="P28" s="80">
        <v>0</v>
      </c>
      <c r="Q28" s="80">
        <v>0</v>
      </c>
      <c r="R28" s="80">
        <f t="shared" si="0"/>
        <v>1039.2759488913941</v>
      </c>
      <c r="S28" s="82" t="s">
        <v>50</v>
      </c>
    </row>
    <row r="29" spans="1:19" ht="44.25" customHeight="1" x14ac:dyDescent="0.25">
      <c r="A29" s="23">
        <v>16</v>
      </c>
      <c r="B29" s="24" t="s">
        <v>104</v>
      </c>
      <c r="C29" s="78">
        <v>1</v>
      </c>
      <c r="D29" s="79">
        <v>3</v>
      </c>
      <c r="E29" s="79">
        <v>3</v>
      </c>
      <c r="F29" s="79">
        <v>20</v>
      </c>
      <c r="G29" s="80">
        <v>1916.9</v>
      </c>
      <c r="H29" s="83">
        <v>42</v>
      </c>
      <c r="I29" s="84">
        <v>1322644.96</v>
      </c>
      <c r="J29" s="84">
        <v>105245.01</v>
      </c>
      <c r="K29" s="80">
        <v>0</v>
      </c>
      <c r="L29" s="84">
        <v>48574.65</v>
      </c>
      <c r="M29" s="84">
        <f t="shared" si="1"/>
        <v>1168825.3</v>
      </c>
      <c r="N29" s="80">
        <v>0</v>
      </c>
      <c r="O29" s="80">
        <v>0</v>
      </c>
      <c r="P29" s="80">
        <v>0</v>
      </c>
      <c r="Q29" s="80">
        <v>0</v>
      </c>
      <c r="R29" s="80">
        <f t="shared" si="0"/>
        <v>689.99163232302146</v>
      </c>
      <c r="S29" s="82" t="s">
        <v>50</v>
      </c>
    </row>
    <row r="30" spans="1:19" ht="42" customHeight="1" x14ac:dyDescent="0.25">
      <c r="A30" s="23">
        <v>17</v>
      </c>
      <c r="B30" s="24" t="s">
        <v>105</v>
      </c>
      <c r="C30" s="78">
        <v>1</v>
      </c>
      <c r="D30" s="79">
        <v>2</v>
      </c>
      <c r="E30" s="79">
        <v>1</v>
      </c>
      <c r="F30" s="79">
        <v>6</v>
      </c>
      <c r="G30" s="80">
        <v>494.3</v>
      </c>
      <c r="H30" s="83">
        <v>19</v>
      </c>
      <c r="I30" s="84">
        <v>385037.38</v>
      </c>
      <c r="J30" s="84">
        <v>29953.19</v>
      </c>
      <c r="K30" s="80">
        <v>0</v>
      </c>
      <c r="L30" s="84">
        <v>13824.49</v>
      </c>
      <c r="M30" s="84">
        <f t="shared" si="1"/>
        <v>341259.7</v>
      </c>
      <c r="N30" s="80">
        <v>0</v>
      </c>
      <c r="O30" s="80">
        <v>0</v>
      </c>
      <c r="P30" s="80">
        <v>0</v>
      </c>
      <c r="Q30" s="80">
        <v>0</v>
      </c>
      <c r="R30" s="80">
        <f t="shared" si="0"/>
        <v>778.95484523568678</v>
      </c>
      <c r="S30" s="82" t="s">
        <v>50</v>
      </c>
    </row>
    <row r="31" spans="1:19" ht="43.5" customHeight="1" x14ac:dyDescent="0.25">
      <c r="A31" s="23">
        <v>18</v>
      </c>
      <c r="B31" s="24" t="s">
        <v>106</v>
      </c>
      <c r="C31" s="78">
        <v>1</v>
      </c>
      <c r="D31" s="85">
        <v>2</v>
      </c>
      <c r="E31" s="85">
        <v>2</v>
      </c>
      <c r="F31" s="85">
        <v>11</v>
      </c>
      <c r="G31" s="85">
        <v>423.9</v>
      </c>
      <c r="H31" s="85">
        <v>22</v>
      </c>
      <c r="I31" s="84">
        <v>532453.82999999996</v>
      </c>
      <c r="J31" s="85">
        <v>41437.18</v>
      </c>
      <c r="K31" s="80">
        <v>0</v>
      </c>
      <c r="L31" s="85">
        <v>19124.86</v>
      </c>
      <c r="M31" s="84">
        <f t="shared" si="1"/>
        <v>471891.79</v>
      </c>
      <c r="N31" s="80">
        <v>0</v>
      </c>
      <c r="O31" s="80">
        <v>0</v>
      </c>
      <c r="P31" s="80">
        <v>0</v>
      </c>
      <c r="Q31" s="80">
        <v>0</v>
      </c>
      <c r="R31" s="80">
        <f t="shared" si="0"/>
        <v>1256.0835810332626</v>
      </c>
      <c r="S31" s="82" t="s">
        <v>50</v>
      </c>
    </row>
    <row r="32" spans="1:19" ht="38.25" customHeight="1" x14ac:dyDescent="0.25">
      <c r="A32" s="23">
        <v>19</v>
      </c>
      <c r="B32" s="24" t="s">
        <v>107</v>
      </c>
      <c r="C32" s="78">
        <v>1</v>
      </c>
      <c r="D32" s="79">
        <v>2</v>
      </c>
      <c r="E32" s="79">
        <v>1</v>
      </c>
      <c r="F32" s="79">
        <v>8</v>
      </c>
      <c r="G32" s="80">
        <v>407.5</v>
      </c>
      <c r="H32" s="83">
        <v>13</v>
      </c>
      <c r="I32" s="84">
        <v>444941.54</v>
      </c>
      <c r="J32" s="84">
        <v>50637.62</v>
      </c>
      <c r="K32" s="80">
        <v>0</v>
      </c>
      <c r="L32" s="84">
        <v>23371.119999999999</v>
      </c>
      <c r="M32" s="84">
        <f t="shared" si="1"/>
        <v>370932.8</v>
      </c>
      <c r="N32" s="80">
        <v>0</v>
      </c>
      <c r="O32" s="80">
        <v>0</v>
      </c>
      <c r="P32" s="80">
        <v>0</v>
      </c>
      <c r="Q32" s="80">
        <v>0</v>
      </c>
      <c r="R32" s="80">
        <f t="shared" si="0"/>
        <v>1091.8810797546012</v>
      </c>
      <c r="S32" s="82" t="s">
        <v>50</v>
      </c>
    </row>
    <row r="33" spans="1:19" ht="41.25" customHeight="1" x14ac:dyDescent="0.25">
      <c r="A33" s="23">
        <v>20</v>
      </c>
      <c r="B33" s="24" t="s">
        <v>56</v>
      </c>
      <c r="C33" s="78">
        <v>1</v>
      </c>
      <c r="D33" s="85">
        <v>3</v>
      </c>
      <c r="E33" s="85">
        <v>2</v>
      </c>
      <c r="F33" s="85">
        <v>18</v>
      </c>
      <c r="G33" s="85">
        <v>1055.8</v>
      </c>
      <c r="H33" s="85">
        <v>38</v>
      </c>
      <c r="I33" s="84">
        <v>1132057.69</v>
      </c>
      <c r="J33" s="85">
        <v>105254.89</v>
      </c>
      <c r="K33" s="80">
        <v>0</v>
      </c>
      <c r="L33" s="85">
        <v>48579.26</v>
      </c>
      <c r="M33" s="84">
        <f t="shared" si="1"/>
        <v>978223.53999999992</v>
      </c>
      <c r="N33" s="80">
        <v>0</v>
      </c>
      <c r="O33" s="80">
        <v>0</v>
      </c>
      <c r="P33" s="80">
        <v>0</v>
      </c>
      <c r="Q33" s="80">
        <v>0</v>
      </c>
      <c r="R33" s="80">
        <f t="shared" si="0"/>
        <v>1072.227401022921</v>
      </c>
      <c r="S33" s="82" t="s">
        <v>50</v>
      </c>
    </row>
    <row r="34" spans="1:19" ht="43.5" customHeight="1" x14ac:dyDescent="0.25">
      <c r="A34" s="23">
        <v>21</v>
      </c>
      <c r="B34" s="24" t="s">
        <v>57</v>
      </c>
      <c r="C34" s="78">
        <v>1</v>
      </c>
      <c r="D34" s="79">
        <v>3</v>
      </c>
      <c r="E34" s="79">
        <v>4</v>
      </c>
      <c r="F34" s="79">
        <v>40</v>
      </c>
      <c r="G34" s="80">
        <v>3475.6</v>
      </c>
      <c r="H34" s="83">
        <v>40</v>
      </c>
      <c r="I34" s="84">
        <v>1649558.36</v>
      </c>
      <c r="J34" s="84">
        <v>216564.38</v>
      </c>
      <c r="K34" s="80">
        <v>0</v>
      </c>
      <c r="L34" s="84">
        <v>129938.61</v>
      </c>
      <c r="M34" s="84">
        <f t="shared" si="1"/>
        <v>1303055.3700000001</v>
      </c>
      <c r="N34" s="80">
        <v>0</v>
      </c>
      <c r="O34" s="80">
        <v>0</v>
      </c>
      <c r="P34" s="80">
        <v>0</v>
      </c>
      <c r="Q34" s="80">
        <v>0</v>
      </c>
      <c r="R34" s="80">
        <f t="shared" si="0"/>
        <v>474.61110599608708</v>
      </c>
      <c r="S34" s="82" t="s">
        <v>50</v>
      </c>
    </row>
    <row r="35" spans="1:19" ht="42" customHeight="1" x14ac:dyDescent="0.25">
      <c r="A35" s="23">
        <v>22</v>
      </c>
      <c r="B35" s="24" t="s">
        <v>60</v>
      </c>
      <c r="C35" s="78">
        <v>1</v>
      </c>
      <c r="D35" s="79">
        <v>5</v>
      </c>
      <c r="E35" s="79">
        <v>4</v>
      </c>
      <c r="F35" s="79">
        <v>70</v>
      </c>
      <c r="G35" s="80">
        <v>3588.9</v>
      </c>
      <c r="H35" s="83">
        <v>102</v>
      </c>
      <c r="I35" s="84">
        <v>4438905.71</v>
      </c>
      <c r="J35" s="84">
        <v>389889.27</v>
      </c>
      <c r="K35" s="80">
        <v>0</v>
      </c>
      <c r="L35" s="84">
        <v>179949.13</v>
      </c>
      <c r="M35" s="84">
        <f t="shared" si="1"/>
        <v>3869067.31</v>
      </c>
      <c r="N35" s="80">
        <v>0</v>
      </c>
      <c r="O35" s="80">
        <v>0</v>
      </c>
      <c r="P35" s="80">
        <v>0</v>
      </c>
      <c r="Q35" s="80">
        <v>0</v>
      </c>
      <c r="R35" s="80">
        <f t="shared" si="0"/>
        <v>1236.8429630248822</v>
      </c>
      <c r="S35" s="82" t="s">
        <v>50</v>
      </c>
    </row>
    <row r="36" spans="1:19" ht="41.25" customHeight="1" x14ac:dyDescent="0.25">
      <c r="A36" s="23">
        <v>23</v>
      </c>
      <c r="B36" s="24" t="s">
        <v>71</v>
      </c>
      <c r="C36" s="78">
        <v>1</v>
      </c>
      <c r="D36" s="85">
        <v>2</v>
      </c>
      <c r="E36" s="85">
        <v>2</v>
      </c>
      <c r="F36" s="85">
        <v>16</v>
      </c>
      <c r="G36" s="85">
        <v>631.20000000000005</v>
      </c>
      <c r="H36" s="85">
        <v>26</v>
      </c>
      <c r="I36" s="84">
        <v>749685.46</v>
      </c>
      <c r="J36" s="85">
        <v>61294.6</v>
      </c>
      <c r="K36" s="80">
        <v>0</v>
      </c>
      <c r="L36" s="85">
        <v>28289.83</v>
      </c>
      <c r="M36" s="84">
        <f t="shared" si="1"/>
        <v>660101.03</v>
      </c>
      <c r="N36" s="80">
        <v>0</v>
      </c>
      <c r="O36" s="80">
        <v>0</v>
      </c>
      <c r="P36" s="80">
        <v>0</v>
      </c>
      <c r="Q36" s="80">
        <v>0</v>
      </c>
      <c r="R36" s="80">
        <f t="shared" si="0"/>
        <v>1187.7146070975919</v>
      </c>
      <c r="S36" s="82" t="s">
        <v>50</v>
      </c>
    </row>
    <row r="37" spans="1:19" ht="49.5" customHeight="1" x14ac:dyDescent="0.25">
      <c r="A37" s="23">
        <v>24</v>
      </c>
      <c r="B37" s="24" t="s">
        <v>59</v>
      </c>
      <c r="C37" s="78">
        <v>1</v>
      </c>
      <c r="D37" s="79">
        <v>5</v>
      </c>
      <c r="E37" s="79">
        <v>4</v>
      </c>
      <c r="F37" s="79">
        <v>74</v>
      </c>
      <c r="G37" s="80">
        <v>3478.4</v>
      </c>
      <c r="H37" s="83">
        <v>123</v>
      </c>
      <c r="I37" s="84">
        <v>2223519.7599999998</v>
      </c>
      <c r="J37" s="84">
        <v>283698.57</v>
      </c>
      <c r="K37" s="80">
        <v>0</v>
      </c>
      <c r="L37" s="84">
        <v>133097.48000000001</v>
      </c>
      <c r="M37" s="84">
        <f t="shared" si="1"/>
        <v>1806723.7099999997</v>
      </c>
      <c r="N37" s="80">
        <v>0</v>
      </c>
      <c r="O37" s="80">
        <v>0</v>
      </c>
      <c r="P37" s="80">
        <v>0</v>
      </c>
      <c r="Q37" s="80">
        <v>0</v>
      </c>
      <c r="R37" s="80">
        <f t="shared" si="0"/>
        <v>639.2363615455381</v>
      </c>
      <c r="S37" s="82" t="s">
        <v>50</v>
      </c>
    </row>
    <row r="38" spans="1:19" ht="45.75" customHeight="1" x14ac:dyDescent="0.25">
      <c r="A38" s="23">
        <v>25</v>
      </c>
      <c r="B38" s="24" t="s">
        <v>62</v>
      </c>
      <c r="C38" s="78">
        <v>1</v>
      </c>
      <c r="D38" s="79">
        <v>4</v>
      </c>
      <c r="E38" s="79">
        <v>2</v>
      </c>
      <c r="F38" s="79">
        <v>31</v>
      </c>
      <c r="G38" s="80">
        <v>1571.6</v>
      </c>
      <c r="H38" s="83">
        <v>42</v>
      </c>
      <c r="I38" s="84">
        <v>1495082.81</v>
      </c>
      <c r="J38" s="84">
        <v>178183.82</v>
      </c>
      <c r="K38" s="80">
        <v>0</v>
      </c>
      <c r="L38" s="84">
        <v>82238.710000000006</v>
      </c>
      <c r="M38" s="84">
        <f t="shared" si="1"/>
        <v>1234660.28</v>
      </c>
      <c r="N38" s="80">
        <v>0</v>
      </c>
      <c r="O38" s="80">
        <v>0</v>
      </c>
      <c r="P38" s="80">
        <v>0</v>
      </c>
      <c r="Q38" s="80">
        <v>0</v>
      </c>
      <c r="R38" s="80">
        <f t="shared" si="0"/>
        <v>951.31255408500897</v>
      </c>
      <c r="S38" s="82" t="s">
        <v>50</v>
      </c>
    </row>
    <row r="39" spans="1:19" ht="51.75" customHeight="1" x14ac:dyDescent="0.25">
      <c r="A39" s="23">
        <v>26</v>
      </c>
      <c r="B39" s="24" t="s">
        <v>73</v>
      </c>
      <c r="C39" s="78">
        <v>1</v>
      </c>
      <c r="D39" s="79">
        <v>4</v>
      </c>
      <c r="E39" s="79">
        <v>3</v>
      </c>
      <c r="F39" s="79">
        <v>38</v>
      </c>
      <c r="G39" s="80">
        <v>2171.6</v>
      </c>
      <c r="H39" s="83">
        <v>49</v>
      </c>
      <c r="I39" s="84">
        <v>2090015.23</v>
      </c>
      <c r="J39" s="84">
        <v>162481.79</v>
      </c>
      <c r="K39" s="80">
        <v>0</v>
      </c>
      <c r="L39" s="84">
        <v>74991.570000000007</v>
      </c>
      <c r="M39" s="84">
        <f t="shared" si="1"/>
        <v>1852541.8699999999</v>
      </c>
      <c r="N39" s="80">
        <v>0</v>
      </c>
      <c r="O39" s="80">
        <v>0</v>
      </c>
      <c r="P39" s="80">
        <v>0</v>
      </c>
      <c r="Q39" s="80">
        <v>0</v>
      </c>
      <c r="R39" s="80">
        <f t="shared" si="0"/>
        <v>962.43103241849326</v>
      </c>
      <c r="S39" s="82" t="s">
        <v>50</v>
      </c>
    </row>
    <row r="40" spans="1:19" s="41" customFormat="1" ht="38.25" customHeight="1" x14ac:dyDescent="0.25">
      <c r="A40" s="23">
        <v>27</v>
      </c>
      <c r="B40" s="24" t="s">
        <v>63</v>
      </c>
      <c r="C40" s="78">
        <v>1</v>
      </c>
      <c r="D40" s="79">
        <v>5</v>
      </c>
      <c r="E40" s="79">
        <v>6</v>
      </c>
      <c r="F40" s="79">
        <v>100</v>
      </c>
      <c r="G40" s="80">
        <v>4940</v>
      </c>
      <c r="H40" s="83">
        <v>213</v>
      </c>
      <c r="I40" s="84">
        <v>3305795.2</v>
      </c>
      <c r="J40" s="84">
        <v>531884.39</v>
      </c>
      <c r="K40" s="80">
        <v>0</v>
      </c>
      <c r="L40" s="84">
        <v>245485.56</v>
      </c>
      <c r="M40" s="84">
        <f t="shared" si="1"/>
        <v>2528425.25</v>
      </c>
      <c r="N40" s="80">
        <v>0</v>
      </c>
      <c r="O40" s="80">
        <v>0</v>
      </c>
      <c r="P40" s="80">
        <v>0</v>
      </c>
      <c r="Q40" s="80">
        <v>0</v>
      </c>
      <c r="R40" s="80">
        <f t="shared" si="0"/>
        <v>669.18931174089073</v>
      </c>
      <c r="S40" s="82" t="s">
        <v>50</v>
      </c>
    </row>
    <row r="41" spans="1:19" ht="45" customHeight="1" x14ac:dyDescent="0.25">
      <c r="A41" s="23">
        <v>28</v>
      </c>
      <c r="B41" s="24" t="s">
        <v>113</v>
      </c>
      <c r="C41" s="78">
        <v>1</v>
      </c>
      <c r="D41" s="79">
        <v>2</v>
      </c>
      <c r="E41" s="79">
        <v>3</v>
      </c>
      <c r="F41" s="79">
        <v>17</v>
      </c>
      <c r="G41" s="80">
        <v>1058.9000000000001</v>
      </c>
      <c r="H41" s="83">
        <v>32</v>
      </c>
      <c r="I41" s="84">
        <v>979331.99</v>
      </c>
      <c r="J41" s="84">
        <v>79513.38</v>
      </c>
      <c r="K41" s="80">
        <v>0</v>
      </c>
      <c r="L41" s="84">
        <v>36698.57</v>
      </c>
      <c r="M41" s="84">
        <f t="shared" si="1"/>
        <v>863120.04</v>
      </c>
      <c r="N41" s="80">
        <v>0</v>
      </c>
      <c r="O41" s="80">
        <v>0</v>
      </c>
      <c r="P41" s="80">
        <v>0</v>
      </c>
      <c r="Q41" s="80">
        <v>0</v>
      </c>
      <c r="R41" s="80">
        <f t="shared" si="0"/>
        <v>924.85786193219371</v>
      </c>
      <c r="S41" s="82" t="s">
        <v>50</v>
      </c>
    </row>
    <row r="42" spans="1:19" ht="42.75" customHeight="1" x14ac:dyDescent="0.25">
      <c r="A42" s="23">
        <v>29</v>
      </c>
      <c r="B42" s="24" t="s">
        <v>109</v>
      </c>
      <c r="C42" s="78">
        <v>1</v>
      </c>
      <c r="D42" s="79">
        <v>2</v>
      </c>
      <c r="E42" s="79">
        <v>1</v>
      </c>
      <c r="F42" s="79">
        <v>20</v>
      </c>
      <c r="G42" s="80">
        <v>1296.3</v>
      </c>
      <c r="H42" s="83">
        <v>36</v>
      </c>
      <c r="I42" s="84">
        <v>1003968.16</v>
      </c>
      <c r="J42" s="84">
        <v>90322.52</v>
      </c>
      <c r="K42" s="80">
        <v>0</v>
      </c>
      <c r="L42" s="84">
        <v>44423.77</v>
      </c>
      <c r="M42" s="84">
        <f t="shared" si="1"/>
        <v>869221.87</v>
      </c>
      <c r="N42" s="80">
        <v>0</v>
      </c>
      <c r="O42" s="80">
        <v>0</v>
      </c>
      <c r="P42" s="80">
        <v>0</v>
      </c>
      <c r="Q42" s="80">
        <v>0</v>
      </c>
      <c r="R42" s="80">
        <f t="shared" si="0"/>
        <v>774.48751060711265</v>
      </c>
      <c r="S42" s="82" t="s">
        <v>50</v>
      </c>
    </row>
    <row r="43" spans="1:19" ht="40.5" customHeight="1" x14ac:dyDescent="0.25">
      <c r="A43" s="23">
        <v>30</v>
      </c>
      <c r="B43" s="24" t="s">
        <v>110</v>
      </c>
      <c r="C43" s="78">
        <v>1</v>
      </c>
      <c r="D43" s="79">
        <v>5</v>
      </c>
      <c r="E43" s="79">
        <v>4</v>
      </c>
      <c r="F43" s="79">
        <v>70</v>
      </c>
      <c r="G43" s="80">
        <v>3534.6</v>
      </c>
      <c r="H43" s="83">
        <v>117</v>
      </c>
      <c r="I43" s="84">
        <v>3993616.21</v>
      </c>
      <c r="J43" s="84">
        <v>391912.04</v>
      </c>
      <c r="K43" s="80">
        <v>0</v>
      </c>
      <c r="L43" s="84">
        <v>180882.99</v>
      </c>
      <c r="M43" s="84">
        <f t="shared" si="1"/>
        <v>3420821.1799999997</v>
      </c>
      <c r="N43" s="80">
        <v>0</v>
      </c>
      <c r="O43" s="80">
        <v>0</v>
      </c>
      <c r="P43" s="80">
        <v>0</v>
      </c>
      <c r="Q43" s="80">
        <v>0</v>
      </c>
      <c r="R43" s="80">
        <f t="shared" si="0"/>
        <v>1129.863693204323</v>
      </c>
      <c r="S43" s="82" t="s">
        <v>50</v>
      </c>
    </row>
    <row r="44" spans="1:19" ht="42" customHeight="1" x14ac:dyDescent="0.25">
      <c r="A44" s="23">
        <v>31</v>
      </c>
      <c r="B44" s="24" t="s">
        <v>111</v>
      </c>
      <c r="C44" s="78">
        <v>1</v>
      </c>
      <c r="D44" s="79">
        <v>2</v>
      </c>
      <c r="E44" s="79">
        <v>3</v>
      </c>
      <c r="F44" s="79">
        <v>18</v>
      </c>
      <c r="G44" s="80">
        <v>1479.1</v>
      </c>
      <c r="H44" s="83">
        <v>37</v>
      </c>
      <c r="I44" s="84">
        <v>1629064.96</v>
      </c>
      <c r="J44" s="84">
        <v>139867.95000000001</v>
      </c>
      <c r="K44" s="80">
        <v>0</v>
      </c>
      <c r="L44" s="84">
        <v>64554.400000000001</v>
      </c>
      <c r="M44" s="84">
        <f t="shared" si="1"/>
        <v>1424642.61</v>
      </c>
      <c r="N44" s="80">
        <v>0</v>
      </c>
      <c r="O44" s="80">
        <v>0</v>
      </c>
      <c r="P44" s="80">
        <v>0</v>
      </c>
      <c r="Q44" s="80">
        <v>0</v>
      </c>
      <c r="R44" s="80">
        <f t="shared" si="0"/>
        <v>1101.3893313501453</v>
      </c>
      <c r="S44" s="82" t="s">
        <v>50</v>
      </c>
    </row>
    <row r="45" spans="1:19" ht="45.75" customHeight="1" x14ac:dyDescent="0.25">
      <c r="A45" s="23">
        <v>32</v>
      </c>
      <c r="B45" s="24" t="s">
        <v>114</v>
      </c>
      <c r="C45" s="78">
        <v>1</v>
      </c>
      <c r="D45" s="79">
        <v>3</v>
      </c>
      <c r="E45" s="79">
        <v>2</v>
      </c>
      <c r="F45" s="79">
        <v>19</v>
      </c>
      <c r="G45" s="80">
        <v>1158.2</v>
      </c>
      <c r="H45" s="83">
        <v>29</v>
      </c>
      <c r="I45" s="84">
        <v>1258202.99</v>
      </c>
      <c r="J45" s="84">
        <v>99259.11</v>
      </c>
      <c r="K45" s="80">
        <v>0</v>
      </c>
      <c r="L45" s="84">
        <v>46316.33</v>
      </c>
      <c r="M45" s="84">
        <f t="shared" si="1"/>
        <v>1112627.5499999998</v>
      </c>
      <c r="N45" s="80">
        <v>0</v>
      </c>
      <c r="O45" s="80">
        <v>0</v>
      </c>
      <c r="P45" s="80">
        <v>0</v>
      </c>
      <c r="Q45" s="80">
        <v>0</v>
      </c>
      <c r="R45" s="80">
        <f t="shared" si="0"/>
        <v>1086.3434553617683</v>
      </c>
      <c r="S45" s="82" t="s">
        <v>50</v>
      </c>
    </row>
    <row r="46" spans="1:19" ht="43.5" customHeight="1" x14ac:dyDescent="0.25">
      <c r="A46" s="23">
        <v>33</v>
      </c>
      <c r="B46" s="86" t="s">
        <v>119</v>
      </c>
      <c r="C46" s="78">
        <v>1</v>
      </c>
      <c r="D46" s="79">
        <v>2</v>
      </c>
      <c r="E46" s="79">
        <v>1</v>
      </c>
      <c r="F46" s="79">
        <v>6</v>
      </c>
      <c r="G46" s="80">
        <v>160.5</v>
      </c>
      <c r="H46" s="83">
        <v>17</v>
      </c>
      <c r="I46" s="84">
        <v>187400.72</v>
      </c>
      <c r="J46" s="84">
        <v>18537.560000000001</v>
      </c>
      <c r="K46" s="80">
        <v>0</v>
      </c>
      <c r="L46" s="84">
        <v>8555.75</v>
      </c>
      <c r="M46" s="84">
        <f t="shared" si="1"/>
        <v>160307.41</v>
      </c>
      <c r="N46" s="80">
        <v>0</v>
      </c>
      <c r="O46" s="80">
        <v>0</v>
      </c>
      <c r="P46" s="80">
        <v>0</v>
      </c>
      <c r="Q46" s="80">
        <v>0</v>
      </c>
      <c r="R46" s="80">
        <f t="shared" si="0"/>
        <v>1167.6057320872274</v>
      </c>
      <c r="S46" s="82" t="s">
        <v>50</v>
      </c>
    </row>
    <row r="47" spans="1:19" ht="39.75" customHeight="1" x14ac:dyDescent="0.25">
      <c r="A47" s="23">
        <v>34</v>
      </c>
      <c r="B47" s="24" t="s">
        <v>115</v>
      </c>
      <c r="C47" s="78">
        <v>1</v>
      </c>
      <c r="D47" s="79">
        <v>5</v>
      </c>
      <c r="E47" s="79">
        <v>5</v>
      </c>
      <c r="F47" s="79">
        <v>75</v>
      </c>
      <c r="G47" s="80">
        <v>4056.8</v>
      </c>
      <c r="H47" s="83">
        <v>113</v>
      </c>
      <c r="I47" s="84">
        <v>3666586.79</v>
      </c>
      <c r="J47" s="84">
        <v>404322.56</v>
      </c>
      <c r="K47" s="80">
        <v>0</v>
      </c>
      <c r="L47" s="84">
        <v>187456.63</v>
      </c>
      <c r="M47" s="84">
        <f t="shared" si="1"/>
        <v>3074807.6</v>
      </c>
      <c r="N47" s="80">
        <v>0</v>
      </c>
      <c r="O47" s="80">
        <v>0</v>
      </c>
      <c r="P47" s="80">
        <v>0</v>
      </c>
      <c r="Q47" s="80">
        <v>0</v>
      </c>
      <c r="R47" s="80">
        <f t="shared" si="0"/>
        <v>903.81255915992892</v>
      </c>
      <c r="S47" s="82" t="s">
        <v>50</v>
      </c>
    </row>
    <row r="48" spans="1:19" s="184" customFormat="1" ht="38.25" customHeight="1" x14ac:dyDescent="0.25">
      <c r="A48" s="176">
        <v>35</v>
      </c>
      <c r="B48" s="177" t="s">
        <v>92</v>
      </c>
      <c r="C48" s="178">
        <v>1</v>
      </c>
      <c r="D48" s="179">
        <v>2</v>
      </c>
      <c r="E48" s="179">
        <v>2</v>
      </c>
      <c r="F48" s="179">
        <v>12</v>
      </c>
      <c r="G48" s="180">
        <v>967.7</v>
      </c>
      <c r="H48" s="181">
        <v>36</v>
      </c>
      <c r="I48" s="182">
        <v>790821.92</v>
      </c>
      <c r="J48" s="182">
        <v>72227.490000000005</v>
      </c>
      <c r="K48" s="182">
        <v>0</v>
      </c>
      <c r="L48" s="182">
        <v>33335.83</v>
      </c>
      <c r="M48" s="182">
        <v>685258.6</v>
      </c>
      <c r="N48" s="180">
        <v>0</v>
      </c>
      <c r="O48" s="180">
        <v>0</v>
      </c>
      <c r="P48" s="180">
        <v>0</v>
      </c>
      <c r="Q48" s="180">
        <v>0</v>
      </c>
      <c r="R48" s="180">
        <f t="shared" si="0"/>
        <v>817.21806344941615</v>
      </c>
      <c r="S48" s="183" t="s">
        <v>50</v>
      </c>
    </row>
    <row r="49" spans="1:20" s="184" customFormat="1" ht="39.75" customHeight="1" x14ac:dyDescent="0.25">
      <c r="A49" s="176">
        <v>36</v>
      </c>
      <c r="B49" s="177" t="s">
        <v>93</v>
      </c>
      <c r="C49" s="178">
        <v>1</v>
      </c>
      <c r="D49" s="179">
        <v>2</v>
      </c>
      <c r="E49" s="179">
        <v>2</v>
      </c>
      <c r="F49" s="179">
        <v>12</v>
      </c>
      <c r="G49" s="180">
        <v>984.2</v>
      </c>
      <c r="H49" s="181">
        <v>29</v>
      </c>
      <c r="I49" s="182">
        <v>979724.21</v>
      </c>
      <c r="J49" s="182">
        <v>76347.960000000006</v>
      </c>
      <c r="K49" s="182">
        <v>0</v>
      </c>
      <c r="L49" s="182">
        <v>35237.57</v>
      </c>
      <c r="M49" s="182">
        <v>868138.68</v>
      </c>
      <c r="N49" s="180">
        <v>0</v>
      </c>
      <c r="O49" s="180">
        <v>0</v>
      </c>
      <c r="P49" s="180">
        <v>0</v>
      </c>
      <c r="Q49" s="180">
        <v>0</v>
      </c>
      <c r="R49" s="180">
        <f t="shared" si="0"/>
        <v>995.45235724446241</v>
      </c>
      <c r="S49" s="183" t="s">
        <v>50</v>
      </c>
    </row>
    <row r="50" spans="1:20" s="184" customFormat="1" ht="39.75" customHeight="1" x14ac:dyDescent="0.25">
      <c r="A50" s="176">
        <v>37</v>
      </c>
      <c r="B50" s="177" t="s">
        <v>94</v>
      </c>
      <c r="C50" s="178">
        <v>1</v>
      </c>
      <c r="D50" s="179">
        <v>2</v>
      </c>
      <c r="E50" s="179">
        <v>1</v>
      </c>
      <c r="F50" s="179">
        <v>18</v>
      </c>
      <c r="G50" s="180">
        <v>394</v>
      </c>
      <c r="H50" s="181">
        <v>17</v>
      </c>
      <c r="I50" s="182">
        <v>349264.67</v>
      </c>
      <c r="J50" s="182">
        <v>28081.72</v>
      </c>
      <c r="K50" s="182">
        <v>0</v>
      </c>
      <c r="L50" s="182">
        <v>12960.87</v>
      </c>
      <c r="M50" s="182">
        <v>308222.08000000002</v>
      </c>
      <c r="N50" s="180">
        <v>0</v>
      </c>
      <c r="O50" s="180">
        <v>0</v>
      </c>
      <c r="P50" s="180">
        <v>0</v>
      </c>
      <c r="Q50" s="180">
        <v>0</v>
      </c>
      <c r="R50" s="180">
        <f t="shared" si="0"/>
        <v>886.45855329949234</v>
      </c>
      <c r="S50" s="183" t="s">
        <v>50</v>
      </c>
    </row>
    <row r="51" spans="1:20" s="99" customFormat="1" ht="44.25" customHeight="1" x14ac:dyDescent="0.25">
      <c r="A51" s="92">
        <v>38</v>
      </c>
      <c r="B51" s="93" t="s">
        <v>135</v>
      </c>
      <c r="C51" s="92">
        <v>1</v>
      </c>
      <c r="D51" s="94">
        <v>9</v>
      </c>
      <c r="E51" s="94">
        <v>5</v>
      </c>
      <c r="F51" s="94">
        <v>180</v>
      </c>
      <c r="G51" s="95">
        <v>12078.4</v>
      </c>
      <c r="H51" s="96">
        <v>276</v>
      </c>
      <c r="I51" s="97">
        <v>10264370</v>
      </c>
      <c r="J51" s="97">
        <v>1550836.14</v>
      </c>
      <c r="K51" s="97">
        <v>0</v>
      </c>
      <c r="L51" s="97">
        <v>491411.19</v>
      </c>
      <c r="M51" s="97">
        <v>8222122.6699999999</v>
      </c>
      <c r="N51" s="95">
        <v>0</v>
      </c>
      <c r="O51" s="95">
        <v>0</v>
      </c>
      <c r="P51" s="95">
        <v>0</v>
      </c>
      <c r="Q51" s="95">
        <v>0</v>
      </c>
      <c r="R51" s="95">
        <f t="shared" ref="R51:R56" si="2">I51/G51</f>
        <v>849.81206120015895</v>
      </c>
      <c r="S51" s="98" t="s">
        <v>50</v>
      </c>
    </row>
    <row r="52" spans="1:20" s="99" customFormat="1" ht="53.25" customHeight="1" x14ac:dyDescent="0.25">
      <c r="A52" s="92">
        <v>39</v>
      </c>
      <c r="B52" s="100" t="s">
        <v>136</v>
      </c>
      <c r="C52" s="92">
        <v>1</v>
      </c>
      <c r="D52" s="94">
        <v>9</v>
      </c>
      <c r="E52" s="94">
        <v>1</v>
      </c>
      <c r="F52" s="94">
        <v>54</v>
      </c>
      <c r="G52" s="95">
        <v>2365.0100000000002</v>
      </c>
      <c r="H52" s="96">
        <v>127</v>
      </c>
      <c r="I52" s="97">
        <v>2060874</v>
      </c>
      <c r="J52" s="97">
        <v>284320.14</v>
      </c>
      <c r="K52" s="97">
        <v>0</v>
      </c>
      <c r="L52" s="97">
        <v>89785.54</v>
      </c>
      <c r="M52" s="97">
        <v>1686768.32</v>
      </c>
      <c r="N52" s="95">
        <v>0</v>
      </c>
      <c r="O52" s="95">
        <v>0</v>
      </c>
      <c r="P52" s="95">
        <v>0</v>
      </c>
      <c r="Q52" s="95">
        <v>0</v>
      </c>
      <c r="R52" s="95">
        <f t="shared" si="2"/>
        <v>871.40181225449351</v>
      </c>
      <c r="S52" s="98" t="s">
        <v>50</v>
      </c>
    </row>
    <row r="53" spans="1:20" s="99" customFormat="1" ht="57.75" customHeight="1" x14ac:dyDescent="0.25">
      <c r="A53" s="92">
        <v>40</v>
      </c>
      <c r="B53" s="100" t="s">
        <v>137</v>
      </c>
      <c r="C53" s="92">
        <v>1</v>
      </c>
      <c r="D53" s="94">
        <v>9</v>
      </c>
      <c r="E53" s="94">
        <v>1</v>
      </c>
      <c r="F53" s="94">
        <v>36</v>
      </c>
      <c r="G53" s="95">
        <v>2200.9</v>
      </c>
      <c r="H53" s="96">
        <v>84</v>
      </c>
      <c r="I53" s="97">
        <v>2060874</v>
      </c>
      <c r="J53" s="97">
        <v>348046.67</v>
      </c>
      <c r="K53" s="97">
        <v>0</v>
      </c>
      <c r="L53" s="97">
        <v>109909.47</v>
      </c>
      <c r="M53" s="97">
        <v>1602917.86</v>
      </c>
      <c r="N53" s="95">
        <v>0</v>
      </c>
      <c r="O53" s="95">
        <v>0</v>
      </c>
      <c r="P53" s="95">
        <v>0</v>
      </c>
      <c r="Q53" s="95">
        <v>0</v>
      </c>
      <c r="R53" s="95">
        <f t="shared" si="2"/>
        <v>936.37784542687075</v>
      </c>
      <c r="S53" s="98" t="s">
        <v>50</v>
      </c>
    </row>
    <row r="54" spans="1:20" s="99" customFormat="1" ht="45.75" customHeight="1" x14ac:dyDescent="0.25">
      <c r="A54" s="92">
        <v>41</v>
      </c>
      <c r="B54" s="93" t="s">
        <v>138</v>
      </c>
      <c r="C54" s="92">
        <v>1</v>
      </c>
      <c r="D54" s="94">
        <v>9</v>
      </c>
      <c r="E54" s="94">
        <v>2</v>
      </c>
      <c r="F54" s="94">
        <v>67</v>
      </c>
      <c r="G54" s="95">
        <v>6132.7</v>
      </c>
      <c r="H54" s="96">
        <v>145</v>
      </c>
      <c r="I54" s="97">
        <v>4111748</v>
      </c>
      <c r="J54" s="97">
        <v>527687.63</v>
      </c>
      <c r="K54" s="97">
        <v>0</v>
      </c>
      <c r="L54" s="97">
        <v>167201.19</v>
      </c>
      <c r="M54" s="97">
        <v>3416859.18</v>
      </c>
      <c r="N54" s="95">
        <v>0</v>
      </c>
      <c r="O54" s="95">
        <v>0</v>
      </c>
      <c r="P54" s="95">
        <v>0</v>
      </c>
      <c r="Q54" s="95">
        <v>0</v>
      </c>
      <c r="R54" s="95">
        <f t="shared" si="2"/>
        <v>670.46292823715498</v>
      </c>
      <c r="S54" s="98" t="s">
        <v>50</v>
      </c>
    </row>
    <row r="55" spans="1:20" s="101" customFormat="1" ht="56.25" customHeight="1" x14ac:dyDescent="0.25">
      <c r="A55" s="92">
        <v>42</v>
      </c>
      <c r="B55" s="100" t="s">
        <v>139</v>
      </c>
      <c r="C55" s="92">
        <v>1</v>
      </c>
      <c r="D55" s="94">
        <v>9</v>
      </c>
      <c r="E55" s="94">
        <v>1</v>
      </c>
      <c r="F55" s="94">
        <v>54</v>
      </c>
      <c r="G55" s="95">
        <v>2256.9499999999998</v>
      </c>
      <c r="H55" s="96">
        <v>116</v>
      </c>
      <c r="I55" s="97">
        <v>2060874</v>
      </c>
      <c r="J55" s="97">
        <v>347247.93</v>
      </c>
      <c r="K55" s="97">
        <v>0</v>
      </c>
      <c r="L55" s="97">
        <v>109657.06</v>
      </c>
      <c r="M55" s="97">
        <v>1603969.01</v>
      </c>
      <c r="N55" s="95">
        <v>0</v>
      </c>
      <c r="O55" s="95">
        <v>0</v>
      </c>
      <c r="P55" s="95">
        <v>0</v>
      </c>
      <c r="Q55" s="95">
        <v>0</v>
      </c>
      <c r="R55" s="95">
        <f t="shared" si="2"/>
        <v>913.1234630807063</v>
      </c>
      <c r="S55" s="98" t="s">
        <v>50</v>
      </c>
    </row>
    <row r="56" spans="1:20" s="99" customFormat="1" ht="47.25" customHeight="1" x14ac:dyDescent="0.25">
      <c r="A56" s="92">
        <v>43</v>
      </c>
      <c r="B56" s="100" t="s">
        <v>140</v>
      </c>
      <c r="C56" s="92">
        <v>1</v>
      </c>
      <c r="D56" s="94">
        <v>9</v>
      </c>
      <c r="E56" s="94">
        <v>3</v>
      </c>
      <c r="F56" s="94">
        <v>106</v>
      </c>
      <c r="G56" s="95">
        <v>7344.64</v>
      </c>
      <c r="H56" s="96">
        <v>195</v>
      </c>
      <c r="I56" s="97">
        <v>6162622</v>
      </c>
      <c r="J56" s="97">
        <v>790931.57</v>
      </c>
      <c r="K56" s="97">
        <v>0</v>
      </c>
      <c r="L56" s="97">
        <v>296599.08</v>
      </c>
      <c r="M56" s="97">
        <v>5075091.3499999996</v>
      </c>
      <c r="N56" s="95">
        <v>0</v>
      </c>
      <c r="O56" s="95">
        <v>0</v>
      </c>
      <c r="P56" s="95">
        <v>0</v>
      </c>
      <c r="Q56" s="95">
        <v>0</v>
      </c>
      <c r="R56" s="95">
        <f t="shared" si="2"/>
        <v>839.06386153712094</v>
      </c>
      <c r="S56" s="98" t="s">
        <v>50</v>
      </c>
    </row>
    <row r="57" spans="1:20" ht="15" customHeight="1" x14ac:dyDescent="0.25">
      <c r="A57" s="122" t="s">
        <v>116</v>
      </c>
      <c r="B57" s="122"/>
      <c r="C57" s="122"/>
      <c r="D57" s="122"/>
      <c r="E57" s="122"/>
      <c r="F57" s="122"/>
      <c r="G57" s="122"/>
      <c r="H57"/>
      <c r="I57"/>
      <c r="J57"/>
      <c r="K57"/>
      <c r="L57"/>
    </row>
    <row r="58" spans="1:20" ht="15" customHeight="1" x14ac:dyDescent="0.25">
      <c r="A58" s="122"/>
      <c r="B58" s="122"/>
      <c r="C58" s="122"/>
      <c r="D58" s="122"/>
      <c r="E58" s="122"/>
      <c r="F58" s="122"/>
      <c r="G58" s="122"/>
      <c r="H58"/>
      <c r="I58"/>
      <c r="J58"/>
      <c r="K58"/>
      <c r="L58"/>
    </row>
    <row r="59" spans="1:20" ht="15" customHeight="1" x14ac:dyDescent="0.25">
      <c r="A59" s="122"/>
      <c r="B59" s="122"/>
      <c r="C59" s="122"/>
      <c r="D59" s="122"/>
      <c r="E59" s="122"/>
      <c r="F59" s="122"/>
      <c r="G59" s="122"/>
      <c r="H59"/>
      <c r="I59"/>
      <c r="J59"/>
      <c r="K59"/>
      <c r="L59"/>
    </row>
    <row r="60" spans="1:20" ht="15" customHeight="1" x14ac:dyDescent="0.25">
      <c r="A60" s="122"/>
      <c r="B60" s="122"/>
      <c r="C60" s="122"/>
      <c r="D60" s="122"/>
      <c r="E60" s="122"/>
      <c r="F60" s="122"/>
      <c r="G60" s="122"/>
      <c r="H60"/>
      <c r="I60"/>
      <c r="J60"/>
      <c r="K60"/>
      <c r="L60"/>
    </row>
    <row r="61" spans="1:20" ht="18.75" customHeight="1" x14ac:dyDescent="0.3">
      <c r="A61" s="122"/>
      <c r="B61" s="122"/>
      <c r="C61" s="122"/>
      <c r="D61" s="122"/>
      <c r="E61" s="122"/>
      <c r="F61" s="122"/>
      <c r="G61" s="122"/>
      <c r="H61"/>
      <c r="I61"/>
      <c r="J61"/>
      <c r="R61" s="125" t="s">
        <v>90</v>
      </c>
      <c r="S61" s="125"/>
      <c r="T61" s="125"/>
    </row>
  </sheetData>
  <mergeCells count="25">
    <mergeCell ref="A57:G61"/>
    <mergeCell ref="O9:P9"/>
    <mergeCell ref="Q9:Q10"/>
    <mergeCell ref="R8:R10"/>
    <mergeCell ref="R61:T61"/>
    <mergeCell ref="F9:F10"/>
    <mergeCell ref="H7:H10"/>
    <mergeCell ref="I7:R7"/>
    <mergeCell ref="B7:B11"/>
    <mergeCell ref="S7:S11"/>
    <mergeCell ref="I8:I10"/>
    <mergeCell ref="M9:M10"/>
    <mergeCell ref="N9:N10"/>
    <mergeCell ref="G7:G10"/>
    <mergeCell ref="D9:D10"/>
    <mergeCell ref="A5:S6"/>
    <mergeCell ref="E9:E10"/>
    <mergeCell ref="L1:S4"/>
    <mergeCell ref="A13:B13"/>
    <mergeCell ref="J9:J10"/>
    <mergeCell ref="K9:K10"/>
    <mergeCell ref="L9:L10"/>
    <mergeCell ref="A7:A11"/>
    <mergeCell ref="C7:C11"/>
    <mergeCell ref="D7:F8"/>
  </mergeCells>
  <phoneticPr fontId="24" type="noConversion"/>
  <conditionalFormatting sqref="B51 B54">
    <cfRule type="expression" dxfId="2" priority="1" stopIfTrue="1">
      <formula>VALUE($C51)</formula>
    </cfRule>
  </conditionalFormatting>
  <pageMargins left="0.78740157480314965" right="0.78740157480314965" top="1.1417322834645669" bottom="0.35433070866141736" header="0.31496062992125984" footer="0.31496062992125984"/>
  <pageSetup paperSize="8" scale="9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41" zoomScale="60" zoomScaleNormal="60" workbookViewId="0">
      <selection activeCell="A51" sqref="A51:XFD53"/>
    </sheetView>
  </sheetViews>
  <sheetFormatPr defaultColWidth="9.140625" defaultRowHeight="15" x14ac:dyDescent="0.25"/>
  <cols>
    <col min="1" max="1" width="5.85546875" style="27" customWidth="1"/>
    <col min="2" max="2" width="22.28515625" style="27" customWidth="1"/>
    <col min="3" max="3" width="16.28515625" style="27" customWidth="1"/>
    <col min="4" max="4" width="16.5703125" style="27" customWidth="1"/>
    <col min="5" max="5" width="14" style="27" customWidth="1"/>
    <col min="6" max="6" width="14.28515625" style="27" customWidth="1"/>
    <col min="7" max="7" width="6.85546875" style="27" customWidth="1"/>
    <col min="8" max="8" width="16.7109375" style="27" customWidth="1"/>
    <col min="9" max="9" width="6.7109375" style="27" customWidth="1"/>
    <col min="10" max="10" width="14.140625" style="27" customWidth="1"/>
    <col min="11" max="11" width="15.140625" style="27" customWidth="1"/>
    <col min="12" max="12" width="7.140625" style="27" customWidth="1"/>
    <col min="13" max="13" width="16.85546875" style="27" customWidth="1"/>
    <col min="14" max="14" width="13.140625" style="27" customWidth="1"/>
    <col min="15" max="15" width="16.140625" style="27" customWidth="1"/>
    <col min="16" max="16" width="8" style="27" customWidth="1"/>
    <col min="17" max="17" width="13.140625" style="27" customWidth="1"/>
    <col min="18" max="18" width="10.42578125" style="27" customWidth="1"/>
    <col min="19" max="19" width="14.7109375" style="27" customWidth="1"/>
    <col min="20" max="20" width="8.5703125" style="27" customWidth="1"/>
    <col min="21" max="21" width="13.85546875" style="27" customWidth="1"/>
    <col min="22" max="79" width="8.85546875" style="27" customWidth="1"/>
    <col min="80" max="16384" width="9.140625" style="27"/>
  </cols>
  <sheetData>
    <row r="1" spans="1:21" ht="1.5" hidden="1" customHeight="1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06" t="s">
        <v>2</v>
      </c>
      <c r="R1" s="125"/>
      <c r="S1" s="125"/>
      <c r="T1" s="125"/>
      <c r="U1" s="125"/>
    </row>
    <row r="2" spans="1:21" ht="15" hidden="1" customHeigh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25"/>
      <c r="R2" s="125"/>
      <c r="S2" s="125"/>
      <c r="T2" s="125"/>
      <c r="U2" s="125"/>
    </row>
    <row r="3" spans="1:21" ht="2.25" hidden="1" customHeigh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25"/>
      <c r="R3" s="125"/>
      <c r="S3" s="125"/>
      <c r="T3" s="125"/>
      <c r="U3" s="125"/>
    </row>
    <row r="4" spans="1:21" ht="15" hidden="1" customHeight="1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25"/>
      <c r="R4" s="125"/>
      <c r="S4" s="125"/>
      <c r="T4" s="125"/>
      <c r="U4" s="125"/>
    </row>
    <row r="5" spans="1:21" ht="96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73"/>
      <c r="K5" s="67"/>
      <c r="L5" s="67"/>
      <c r="M5" s="67"/>
      <c r="N5" s="67"/>
      <c r="O5" s="67"/>
      <c r="P5" s="67"/>
      <c r="Q5" s="136"/>
      <c r="R5" s="136"/>
      <c r="S5" s="136"/>
      <c r="T5" s="136"/>
      <c r="U5" s="136"/>
    </row>
    <row r="6" spans="1:21" ht="180.75" customHeight="1" x14ac:dyDescent="0.25">
      <c r="A6" s="67"/>
      <c r="B6" s="67"/>
      <c r="C6" s="67"/>
      <c r="D6" s="137" t="s">
        <v>77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2" customHeight="1" x14ac:dyDescent="0.35">
      <c r="A7" s="67"/>
      <c r="B7" s="67"/>
      <c r="C7" s="67"/>
      <c r="D7" s="69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66.75" customHeight="1" x14ac:dyDescent="0.25">
      <c r="A8" s="151" t="s">
        <v>4</v>
      </c>
      <c r="B8" s="112" t="s">
        <v>53</v>
      </c>
      <c r="C8" s="110" t="s">
        <v>78</v>
      </c>
      <c r="D8" s="123" t="s">
        <v>27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</row>
    <row r="9" spans="1:21" s="40" customFormat="1" ht="32.25" customHeight="1" x14ac:dyDescent="0.25">
      <c r="A9" s="152"/>
      <c r="B9" s="113"/>
      <c r="C9" s="115"/>
      <c r="D9" s="149" t="s">
        <v>7</v>
      </c>
      <c r="E9" s="149"/>
      <c r="F9" s="149"/>
      <c r="G9" s="149"/>
      <c r="H9" s="149"/>
      <c r="I9" s="149"/>
      <c r="J9" s="149"/>
      <c r="K9" s="149"/>
      <c r="L9" s="141" t="s">
        <v>8</v>
      </c>
      <c r="M9" s="142"/>
      <c r="N9" s="141" t="s">
        <v>9</v>
      </c>
      <c r="O9" s="142"/>
      <c r="P9" s="141" t="s">
        <v>10</v>
      </c>
      <c r="Q9" s="142"/>
      <c r="R9" s="141" t="s">
        <v>11</v>
      </c>
      <c r="S9" s="142"/>
      <c r="T9" s="141" t="s">
        <v>12</v>
      </c>
      <c r="U9" s="142"/>
    </row>
    <row r="10" spans="1:21" s="40" customFormat="1" ht="15.75" customHeight="1" x14ac:dyDescent="0.25">
      <c r="A10" s="152"/>
      <c r="B10" s="113"/>
      <c r="C10" s="115"/>
      <c r="D10" s="110" t="s">
        <v>79</v>
      </c>
      <c r="E10" s="149" t="s">
        <v>5</v>
      </c>
      <c r="F10" s="149"/>
      <c r="G10" s="149"/>
      <c r="H10" s="149"/>
      <c r="I10" s="149"/>
      <c r="J10" s="149"/>
      <c r="K10" s="149"/>
      <c r="L10" s="143"/>
      <c r="M10" s="144"/>
      <c r="N10" s="143"/>
      <c r="O10" s="144"/>
      <c r="P10" s="143"/>
      <c r="Q10" s="144"/>
      <c r="R10" s="143"/>
      <c r="S10" s="144"/>
      <c r="T10" s="143"/>
      <c r="U10" s="144"/>
    </row>
    <row r="11" spans="1:21" s="40" customFormat="1" ht="192.75" customHeight="1" x14ac:dyDescent="0.25">
      <c r="A11" s="152"/>
      <c r="B11" s="113"/>
      <c r="C11" s="115"/>
      <c r="D11" s="115"/>
      <c r="E11" s="110" t="s">
        <v>80</v>
      </c>
      <c r="F11" s="110" t="s">
        <v>81</v>
      </c>
      <c r="G11" s="110" t="s">
        <v>82</v>
      </c>
      <c r="H11" s="110" t="s">
        <v>83</v>
      </c>
      <c r="I11" s="110" t="s">
        <v>84</v>
      </c>
      <c r="J11" s="110" t="s">
        <v>85</v>
      </c>
      <c r="K11" s="110" t="s">
        <v>86</v>
      </c>
      <c r="L11" s="143"/>
      <c r="M11" s="144"/>
      <c r="N11" s="143"/>
      <c r="O11" s="144"/>
      <c r="P11" s="143"/>
      <c r="Q11" s="144"/>
      <c r="R11" s="143"/>
      <c r="S11" s="144"/>
      <c r="T11" s="143"/>
      <c r="U11" s="144"/>
    </row>
    <row r="12" spans="1:21" s="40" customFormat="1" ht="16.5" customHeight="1" x14ac:dyDescent="0.25">
      <c r="A12" s="152"/>
      <c r="B12" s="113"/>
      <c r="C12" s="111"/>
      <c r="D12" s="111"/>
      <c r="E12" s="111"/>
      <c r="F12" s="111"/>
      <c r="G12" s="111"/>
      <c r="H12" s="111"/>
      <c r="I12" s="111"/>
      <c r="J12" s="111"/>
      <c r="K12" s="111"/>
      <c r="L12" s="145"/>
      <c r="M12" s="146"/>
      <c r="N12" s="145"/>
      <c r="O12" s="146"/>
      <c r="P12" s="145"/>
      <c r="Q12" s="146"/>
      <c r="R12" s="145"/>
      <c r="S12" s="146"/>
      <c r="T12" s="145"/>
      <c r="U12" s="146"/>
    </row>
    <row r="13" spans="1:21" s="52" customFormat="1" ht="18.75" x14ac:dyDescent="0.25">
      <c r="A13" s="153"/>
      <c r="B13" s="114"/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2" t="s">
        <v>13</v>
      </c>
      <c r="M13" s="23" t="s">
        <v>87</v>
      </c>
      <c r="N13" s="23" t="s">
        <v>51</v>
      </c>
      <c r="O13" s="23" t="s">
        <v>52</v>
      </c>
      <c r="P13" s="23" t="s">
        <v>51</v>
      </c>
      <c r="Q13" s="23" t="s">
        <v>52</v>
      </c>
      <c r="R13" s="23" t="s">
        <v>51</v>
      </c>
      <c r="S13" s="23" t="s">
        <v>52</v>
      </c>
      <c r="T13" s="23" t="s">
        <v>51</v>
      </c>
      <c r="U13" s="23" t="s">
        <v>52</v>
      </c>
    </row>
    <row r="14" spans="1:21" s="52" customFormat="1" ht="15.6" x14ac:dyDescent="0.3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</row>
    <row r="15" spans="1:21" s="52" customFormat="1" ht="80.25" customHeight="1" x14ac:dyDescent="0.25">
      <c r="A15" s="108" t="s">
        <v>49</v>
      </c>
      <c r="B15" s="109"/>
      <c r="C15" s="44">
        <v>76754253</v>
      </c>
      <c r="D15" s="44">
        <f t="shared" ref="D15:U15" si="0">SUM(D16:D53)</f>
        <v>13886744</v>
      </c>
      <c r="E15" s="44">
        <f t="shared" si="0"/>
        <v>5209250</v>
      </c>
      <c r="F15" s="44">
        <f t="shared" si="0"/>
        <v>2331504</v>
      </c>
      <c r="G15" s="44">
        <f t="shared" si="0"/>
        <v>0</v>
      </c>
      <c r="H15" s="44">
        <f t="shared" si="0"/>
        <v>2162600</v>
      </c>
      <c r="I15" s="44">
        <f t="shared" si="0"/>
        <v>0</v>
      </c>
      <c r="J15" s="44">
        <f t="shared" si="0"/>
        <v>2239200</v>
      </c>
      <c r="K15" s="44">
        <f t="shared" si="0"/>
        <v>1944190</v>
      </c>
      <c r="L15" s="44">
        <v>13</v>
      </c>
      <c r="M15" s="44">
        <v>24830000</v>
      </c>
      <c r="N15" s="44">
        <f t="shared" si="0"/>
        <v>15680.4</v>
      </c>
      <c r="O15" s="44">
        <f t="shared" si="0"/>
        <v>30199390</v>
      </c>
      <c r="P15" s="44">
        <f t="shared" si="0"/>
        <v>468.7</v>
      </c>
      <c r="Q15" s="44">
        <f t="shared" si="0"/>
        <v>937400</v>
      </c>
      <c r="R15" s="44">
        <f t="shared" si="0"/>
        <v>2405.38</v>
      </c>
      <c r="S15" s="44">
        <f t="shared" si="0"/>
        <v>6133719</v>
      </c>
      <c r="T15" s="44">
        <f t="shared" si="0"/>
        <v>383.5</v>
      </c>
      <c r="U15" s="44">
        <f t="shared" si="0"/>
        <v>767000</v>
      </c>
    </row>
    <row r="16" spans="1:21" s="52" customFormat="1" ht="50.25" customHeight="1" x14ac:dyDescent="0.25">
      <c r="A16" s="31">
        <v>1</v>
      </c>
      <c r="B16" s="24" t="s">
        <v>122</v>
      </c>
      <c r="C16" s="26">
        <f>D16+O16</f>
        <v>1109373</v>
      </c>
      <c r="D16" s="26">
        <f>E16+F16</f>
        <v>467613</v>
      </c>
      <c r="E16" s="26">
        <v>355725</v>
      </c>
      <c r="F16" s="26">
        <v>111888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534.79999999999995</v>
      </c>
      <c r="O16" s="26">
        <f>N16*1200</f>
        <v>641760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s="52" customFormat="1" ht="55.5" customHeight="1" x14ac:dyDescent="0.25">
      <c r="A17" s="23">
        <v>2</v>
      </c>
      <c r="B17" s="24" t="s">
        <v>123</v>
      </c>
      <c r="C17" s="26">
        <f>D17+U17</f>
        <v>197000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98.5</v>
      </c>
      <c r="U17" s="26">
        <f>T17*2000</f>
        <v>197000</v>
      </c>
    </row>
    <row r="18" spans="1:21" s="52" customFormat="1" ht="44.25" customHeight="1" x14ac:dyDescent="0.25">
      <c r="A18" s="31">
        <v>3</v>
      </c>
      <c r="B18" s="24" t="s">
        <v>95</v>
      </c>
      <c r="C18" s="26">
        <f>D18+O18+Q18</f>
        <v>1444260</v>
      </c>
      <c r="D18" s="26">
        <f>E18+F18+G18+H18+K18</f>
        <v>1444260</v>
      </c>
      <c r="E18" s="26">
        <v>293500</v>
      </c>
      <c r="F18" s="26">
        <v>228960</v>
      </c>
      <c r="G18" s="26">
        <v>0</v>
      </c>
      <c r="H18" s="26">
        <v>264000</v>
      </c>
      <c r="I18" s="26">
        <v>0</v>
      </c>
      <c r="J18" s="26">
        <v>0</v>
      </c>
      <c r="K18" s="26">
        <v>657800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s="53" customFormat="1" ht="48" customHeight="1" x14ac:dyDescent="0.25">
      <c r="A19" s="23">
        <v>4</v>
      </c>
      <c r="B19" s="24" t="s">
        <v>124</v>
      </c>
      <c r="C19" s="21">
        <f t="shared" ref="C19:C28" si="1">D19+M19+O19+Q19+S19+U19</f>
        <v>1779660</v>
      </c>
      <c r="D19" s="21">
        <f t="shared" ref="D19:D28" si="2">E19+F19+G19+H19+I19+J19+K19</f>
        <v>470825</v>
      </c>
      <c r="E19" s="21">
        <v>470825</v>
      </c>
      <c r="F19" s="21">
        <v>0</v>
      </c>
      <c r="G19" s="26">
        <v>0</v>
      </c>
      <c r="H19" s="21">
        <v>0</v>
      </c>
      <c r="I19" s="26">
        <v>0</v>
      </c>
      <c r="J19" s="21">
        <v>0</v>
      </c>
      <c r="K19" s="21">
        <v>0</v>
      </c>
      <c r="L19" s="21">
        <v>0</v>
      </c>
      <c r="M19" s="21">
        <v>0</v>
      </c>
      <c r="N19" s="21">
        <v>493.9</v>
      </c>
      <c r="O19" s="21">
        <f>N19*2650</f>
        <v>1308835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53" customFormat="1" ht="52.5" customHeight="1" x14ac:dyDescent="0.25">
      <c r="A20" s="31">
        <v>5</v>
      </c>
      <c r="B20" s="24" t="s">
        <v>125</v>
      </c>
      <c r="C20" s="21">
        <f>D20+M20+O20+Q20+S20+U20</f>
        <v>1698310</v>
      </c>
      <c r="D20" s="21">
        <f>E20+F20+G20+H20+I20+J20+K20</f>
        <v>493750</v>
      </c>
      <c r="E20" s="21">
        <v>493750</v>
      </c>
      <c r="F20" s="21">
        <v>0</v>
      </c>
      <c r="G20" s="26">
        <v>0</v>
      </c>
      <c r="H20" s="21">
        <v>0</v>
      </c>
      <c r="I20" s="26">
        <v>0</v>
      </c>
      <c r="J20" s="21">
        <v>0</v>
      </c>
      <c r="K20" s="21">
        <v>0</v>
      </c>
      <c r="L20" s="21">
        <v>0</v>
      </c>
      <c r="M20" s="21">
        <v>0</v>
      </c>
      <c r="N20" s="21">
        <v>501.9</v>
      </c>
      <c r="O20" s="21">
        <f>N20*2400</f>
        <v>1204560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s="53" customFormat="1" ht="42.75" customHeight="1" x14ac:dyDescent="0.25">
      <c r="A21" s="23">
        <v>6</v>
      </c>
      <c r="B21" s="24" t="s">
        <v>98</v>
      </c>
      <c r="C21" s="21">
        <f t="shared" si="1"/>
        <v>1584655</v>
      </c>
      <c r="D21" s="21">
        <f t="shared" si="2"/>
        <v>388975</v>
      </c>
      <c r="E21" s="21">
        <v>388975</v>
      </c>
      <c r="F21" s="21">
        <v>0</v>
      </c>
      <c r="G21" s="26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498.2</v>
      </c>
      <c r="O21" s="21">
        <f>N21*2400</f>
        <v>1195680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53" customFormat="1" ht="48.75" customHeight="1" x14ac:dyDescent="0.25">
      <c r="A22" s="31">
        <v>7</v>
      </c>
      <c r="B22" s="24" t="s">
        <v>58</v>
      </c>
      <c r="C22" s="21">
        <f t="shared" si="1"/>
        <v>1747144.9999999998</v>
      </c>
      <c r="D22" s="21">
        <f t="shared" si="2"/>
        <v>0</v>
      </c>
      <c r="E22" s="21">
        <v>0</v>
      </c>
      <c r="F22" s="21">
        <v>0</v>
      </c>
      <c r="G22" s="26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659.3</v>
      </c>
      <c r="O22" s="21">
        <f>N22*2650</f>
        <v>1747144.9999999998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53" customFormat="1" ht="49.5" customHeight="1" x14ac:dyDescent="0.25">
      <c r="A23" s="23">
        <v>8</v>
      </c>
      <c r="B23" s="24" t="s">
        <v>67</v>
      </c>
      <c r="C23" s="21">
        <f t="shared" si="1"/>
        <v>1812865</v>
      </c>
      <c r="D23" s="21">
        <f t="shared" si="2"/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684.1</v>
      </c>
      <c r="O23" s="21">
        <f>N23*2650</f>
        <v>1812865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53" customFormat="1" ht="45" customHeight="1" x14ac:dyDescent="0.25">
      <c r="A24" s="31">
        <v>9</v>
      </c>
      <c r="B24" s="24" t="s">
        <v>99</v>
      </c>
      <c r="C24" s="21">
        <f t="shared" si="1"/>
        <v>233070</v>
      </c>
      <c r="D24" s="21">
        <f t="shared" si="2"/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91.4</v>
      </c>
      <c r="S24" s="21">
        <f>R24*2550</f>
        <v>233070</v>
      </c>
      <c r="T24" s="21">
        <v>0</v>
      </c>
      <c r="U24" s="21">
        <v>0</v>
      </c>
    </row>
    <row r="25" spans="1:21" s="53" customFormat="1" ht="40.5" customHeight="1" x14ac:dyDescent="0.25">
      <c r="A25" s="23">
        <v>10</v>
      </c>
      <c r="B25" s="24" t="s">
        <v>64</v>
      </c>
      <c r="C25" s="21">
        <f t="shared" si="1"/>
        <v>365880</v>
      </c>
      <c r="D25" s="21">
        <f t="shared" si="2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304.89999999999998</v>
      </c>
      <c r="O25" s="21">
        <f>N25*1200</f>
        <v>365880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53" customFormat="1" ht="42.75" customHeight="1" x14ac:dyDescent="0.25">
      <c r="A26" s="31">
        <v>11</v>
      </c>
      <c r="B26" s="24" t="s">
        <v>54</v>
      </c>
      <c r="C26" s="21">
        <f t="shared" si="1"/>
        <v>1055450</v>
      </c>
      <c r="D26" s="21">
        <f t="shared" si="2"/>
        <v>229850</v>
      </c>
      <c r="E26" s="21">
        <v>229850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688</v>
      </c>
      <c r="O26" s="21">
        <f>N26*1200</f>
        <v>825600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53" customFormat="1" ht="42" customHeight="1" x14ac:dyDescent="0.25">
      <c r="A27" s="23">
        <v>12</v>
      </c>
      <c r="B27" s="24" t="s">
        <v>55</v>
      </c>
      <c r="C27" s="21">
        <f t="shared" si="1"/>
        <v>423000</v>
      </c>
      <c r="D27" s="21">
        <f t="shared" si="2"/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352.5</v>
      </c>
      <c r="O27" s="21">
        <f>N27*1200</f>
        <v>423000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53" customFormat="1" ht="37.5" customHeight="1" x14ac:dyDescent="0.25">
      <c r="A28" s="31">
        <v>13</v>
      </c>
      <c r="B28" s="24" t="s">
        <v>65</v>
      </c>
      <c r="C28" s="21">
        <f t="shared" si="1"/>
        <v>1539600</v>
      </c>
      <c r="D28" s="21">
        <f t="shared" si="2"/>
        <v>218160</v>
      </c>
      <c r="E28" s="21">
        <v>0</v>
      </c>
      <c r="F28" s="21">
        <v>218160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550.6</v>
      </c>
      <c r="O28" s="21">
        <f>N28*2400</f>
        <v>1321440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53" customFormat="1" ht="37.5" customHeight="1" x14ac:dyDescent="0.25">
      <c r="A29" s="23">
        <v>14</v>
      </c>
      <c r="B29" s="24" t="s">
        <v>69</v>
      </c>
      <c r="C29" s="56">
        <f>D29+O29</f>
        <v>4435161</v>
      </c>
      <c r="D29" s="56">
        <f>E29+F29+H29</f>
        <v>2282601</v>
      </c>
      <c r="E29" s="56">
        <v>814825</v>
      </c>
      <c r="F29" s="56">
        <v>704376</v>
      </c>
      <c r="G29" s="56"/>
      <c r="H29" s="56">
        <v>763400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21">
        <v>896.9</v>
      </c>
      <c r="O29" s="21">
        <f>N29*2400</f>
        <v>2152560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</row>
    <row r="30" spans="1:21" s="53" customFormat="1" ht="39.75" customHeight="1" x14ac:dyDescent="0.25">
      <c r="A30" s="31">
        <v>15</v>
      </c>
      <c r="B30" s="24" t="s">
        <v>103</v>
      </c>
      <c r="C30" s="21">
        <f t="shared" ref="C30:C50" si="3">D30+M30+O30+Q30+S30+U30</f>
        <v>237240</v>
      </c>
      <c r="D30" s="21">
        <f t="shared" ref="D30:D50" si="4">E30+F30+G30+H30+I30+J30+K30</f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197.7</v>
      </c>
      <c r="O30" s="21">
        <f>N30*1200</f>
        <v>237240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53" customFormat="1" ht="21.75" customHeight="1" x14ac:dyDescent="0.25">
      <c r="A31" s="112">
        <v>16</v>
      </c>
      <c r="B31" s="156" t="s">
        <v>104</v>
      </c>
      <c r="C31" s="139">
        <f>D31+M32+O32+Q32+S32+U32+O31</f>
        <v>1226400</v>
      </c>
      <c r="D31" s="139">
        <f>E32+F32+G32+H32+I32+J32+K32</f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21">
        <v>285</v>
      </c>
      <c r="O31" s="21">
        <f>N31*2400</f>
        <v>684000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</row>
    <row r="32" spans="1:21" s="53" customFormat="1" ht="30.75" customHeight="1" x14ac:dyDescent="0.25">
      <c r="A32" s="114"/>
      <c r="B32" s="157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21">
        <v>452</v>
      </c>
      <c r="O32" s="21">
        <f>N32*1200</f>
        <v>542400</v>
      </c>
      <c r="P32" s="140"/>
      <c r="Q32" s="140"/>
      <c r="R32" s="140"/>
      <c r="S32" s="140"/>
      <c r="T32" s="140"/>
      <c r="U32" s="140"/>
    </row>
    <row r="33" spans="1:21" s="53" customFormat="1" ht="39.75" customHeight="1" x14ac:dyDescent="0.25">
      <c r="A33" s="23">
        <v>17</v>
      </c>
      <c r="B33" s="24" t="s">
        <v>105</v>
      </c>
      <c r="C33" s="21">
        <f>D33+M33+O33+Q33+S33+U33</f>
        <v>337560</v>
      </c>
      <c r="D33" s="21">
        <f>E33+F33+G33+H33+I33+J33+K33</f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281.3</v>
      </c>
      <c r="O33" s="21">
        <f>N33*1200</f>
        <v>337560</v>
      </c>
      <c r="P33" s="21">
        <v>0</v>
      </c>
      <c r="Q33" s="21">
        <v>0</v>
      </c>
      <c r="R33" s="21">
        <v>0</v>
      </c>
      <c r="S33" s="21">
        <f>R33*2550</f>
        <v>0</v>
      </c>
      <c r="T33" s="21">
        <v>0</v>
      </c>
      <c r="U33" s="21">
        <v>0</v>
      </c>
    </row>
    <row r="34" spans="1:21" s="53" customFormat="1" ht="39.75" customHeight="1" x14ac:dyDescent="0.25">
      <c r="A34" s="23">
        <v>18</v>
      </c>
      <c r="B34" s="24" t="s">
        <v>68</v>
      </c>
      <c r="C34" s="21">
        <f t="shared" si="3"/>
        <v>473880</v>
      </c>
      <c r="D34" s="21">
        <f t="shared" si="4"/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394.9</v>
      </c>
      <c r="O34" s="21">
        <f>N34*1200</f>
        <v>473880</v>
      </c>
      <c r="P34" s="21">
        <v>0</v>
      </c>
      <c r="Q34" s="21">
        <v>0</v>
      </c>
      <c r="R34" s="21">
        <v>0</v>
      </c>
      <c r="S34" s="21">
        <f>R34*2550</f>
        <v>0</v>
      </c>
      <c r="T34" s="21">
        <v>0</v>
      </c>
      <c r="U34" s="21">
        <v>0</v>
      </c>
    </row>
    <row r="35" spans="1:21" s="53" customFormat="1" ht="36" customHeight="1" x14ac:dyDescent="0.25">
      <c r="A35" s="23">
        <v>19</v>
      </c>
      <c r="B35" s="24" t="s">
        <v>107</v>
      </c>
      <c r="C35" s="21">
        <f>D35+M35+O35+Q35+S35+U35</f>
        <v>392955</v>
      </c>
      <c r="D35" s="21">
        <f>E35+F35+G35+H35+I35+J35+K35</f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154.1</v>
      </c>
      <c r="S35" s="21">
        <f>R35*2550</f>
        <v>392955</v>
      </c>
      <c r="T35" s="21">
        <v>0</v>
      </c>
      <c r="U35" s="21">
        <v>0</v>
      </c>
    </row>
    <row r="36" spans="1:21" s="53" customFormat="1" ht="37.5" customHeight="1" x14ac:dyDescent="0.25">
      <c r="A36" s="23">
        <v>20</v>
      </c>
      <c r="B36" s="24" t="s">
        <v>56</v>
      </c>
      <c r="C36" s="21">
        <f t="shared" si="3"/>
        <v>1028350</v>
      </c>
      <c r="D36" s="21">
        <f t="shared" si="4"/>
        <v>263950</v>
      </c>
      <c r="E36" s="21">
        <v>263950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637</v>
      </c>
      <c r="O36" s="21">
        <f>N36*1200</f>
        <v>764400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53" customFormat="1" ht="42" customHeight="1" x14ac:dyDescent="0.25">
      <c r="A37" s="23">
        <v>21</v>
      </c>
      <c r="B37" s="24" t="s">
        <v>57</v>
      </c>
      <c r="C37" s="21">
        <f t="shared" si="3"/>
        <v>1507400</v>
      </c>
      <c r="D37" s="21">
        <f t="shared" si="4"/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>N37*1200</f>
        <v>0</v>
      </c>
      <c r="P37" s="21">
        <v>468.7</v>
      </c>
      <c r="Q37" s="21">
        <f>P37*2000</f>
        <v>937400</v>
      </c>
      <c r="R37" s="21">
        <v>0</v>
      </c>
      <c r="S37" s="21">
        <v>0</v>
      </c>
      <c r="T37" s="21">
        <v>285</v>
      </c>
      <c r="U37" s="21">
        <f>T37*2000</f>
        <v>570000</v>
      </c>
    </row>
    <row r="38" spans="1:21" s="53" customFormat="1" ht="36.75" customHeight="1" x14ac:dyDescent="0.25">
      <c r="A38" s="23">
        <v>22</v>
      </c>
      <c r="B38" s="24" t="s">
        <v>60</v>
      </c>
      <c r="C38" s="21">
        <f t="shared" si="3"/>
        <v>4277370</v>
      </c>
      <c r="D38" s="21">
        <f t="shared" si="4"/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f>N38*1200</f>
        <v>0</v>
      </c>
      <c r="P38" s="21">
        <v>0</v>
      </c>
      <c r="Q38" s="21">
        <v>0</v>
      </c>
      <c r="R38" s="21">
        <v>1677.4</v>
      </c>
      <c r="S38" s="21">
        <f>R38*2550</f>
        <v>4277370</v>
      </c>
      <c r="T38" s="21">
        <v>0</v>
      </c>
      <c r="U38" s="21">
        <v>0</v>
      </c>
    </row>
    <row r="39" spans="1:21" s="53" customFormat="1" ht="36.75" customHeight="1" x14ac:dyDescent="0.25">
      <c r="A39" s="23">
        <v>23</v>
      </c>
      <c r="B39" s="24" t="s">
        <v>108</v>
      </c>
      <c r="C39" s="21">
        <f>D39+M39+O39+Q39+S39+U39</f>
        <v>674760</v>
      </c>
      <c r="D39" s="21">
        <f>E39+F39+G39+H39+I39+J39+K39</f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562.29999999999995</v>
      </c>
      <c r="O39" s="21">
        <f>N39*1200</f>
        <v>674760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53" customFormat="1" ht="37.5" customHeight="1" x14ac:dyDescent="0.25">
      <c r="A40" s="23">
        <v>24</v>
      </c>
      <c r="B40" s="24" t="s">
        <v>59</v>
      </c>
      <c r="C40" s="21">
        <f t="shared" si="3"/>
        <v>2108400</v>
      </c>
      <c r="D40" s="21">
        <f t="shared" si="4"/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878.5</v>
      </c>
      <c r="O40" s="21">
        <f>N40*2400</f>
        <v>2108400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54" customFormat="1" ht="40.5" customHeight="1" x14ac:dyDescent="0.25">
      <c r="A41" s="23">
        <v>25</v>
      </c>
      <c r="B41" s="24" t="s">
        <v>62</v>
      </c>
      <c r="C41" s="21">
        <f t="shared" si="3"/>
        <v>1395225</v>
      </c>
      <c r="D41" s="21">
        <f t="shared" si="4"/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526.5</v>
      </c>
      <c r="O41" s="21">
        <f>N41*2650</f>
        <v>1395225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54" customFormat="1" ht="41.25" customHeight="1" x14ac:dyDescent="0.25">
      <c r="A42" s="23">
        <v>26</v>
      </c>
      <c r="B42" s="24" t="s">
        <v>73</v>
      </c>
      <c r="C42" s="21">
        <f>D42+M42+O42+Q42+S42+U42</f>
        <v>1957740</v>
      </c>
      <c r="D42" s="21">
        <f>E42+F42+G42+H42+I42+J42+K42</f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674.2</v>
      </c>
      <c r="O42" s="21">
        <f>N42*2400</f>
        <v>1618080</v>
      </c>
      <c r="P42" s="21">
        <v>0</v>
      </c>
      <c r="Q42" s="21">
        <v>0</v>
      </c>
      <c r="R42" s="21">
        <v>133.19999999999999</v>
      </c>
      <c r="S42" s="21">
        <f>R42*2550</f>
        <v>339660</v>
      </c>
      <c r="T42" s="21">
        <v>0</v>
      </c>
      <c r="U42" s="21">
        <v>0</v>
      </c>
    </row>
    <row r="43" spans="1:21" s="54" customFormat="1" ht="51.75" customHeight="1" x14ac:dyDescent="0.25">
      <c r="A43" s="23">
        <v>27</v>
      </c>
      <c r="B43" s="24" t="s">
        <v>63</v>
      </c>
      <c r="C43" s="21">
        <f t="shared" si="3"/>
        <v>3168000</v>
      </c>
      <c r="D43" s="21">
        <f t="shared" si="4"/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1320</v>
      </c>
      <c r="O43" s="21">
        <f>N43*2400</f>
        <v>3168000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s="54" customFormat="1" ht="41.25" customHeight="1" x14ac:dyDescent="0.25">
      <c r="A44" s="23">
        <v>28</v>
      </c>
      <c r="B44" s="24" t="s">
        <v>61</v>
      </c>
      <c r="C44" s="21">
        <f t="shared" si="3"/>
        <v>890280</v>
      </c>
      <c r="D44" s="21">
        <f t="shared" si="4"/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741.9</v>
      </c>
      <c r="O44" s="21">
        <f>N44*1200</f>
        <v>890280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54" customFormat="1" ht="36.75" customHeight="1" x14ac:dyDescent="0.25">
      <c r="A45" s="23">
        <v>29</v>
      </c>
      <c r="B45" s="24" t="s">
        <v>66</v>
      </c>
      <c r="C45" s="21">
        <f t="shared" si="3"/>
        <v>914400</v>
      </c>
      <c r="D45" s="21">
        <f t="shared" si="4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762</v>
      </c>
      <c r="O45" s="21">
        <f>N45*1200</f>
        <v>914400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54" customFormat="1" ht="41.25" customHeight="1" x14ac:dyDescent="0.25">
      <c r="A46" s="23">
        <v>30</v>
      </c>
      <c r="B46" s="24" t="s">
        <v>110</v>
      </c>
      <c r="C46" s="21">
        <f>D46+M46+O46+Q46+S46+U46</f>
        <v>3702440</v>
      </c>
      <c r="D46" s="21">
        <f>E46+F46+G46+H46+I46+J46+K46</f>
        <v>3702440</v>
      </c>
      <c r="E46" s="21">
        <v>883650</v>
      </c>
      <c r="F46" s="21">
        <v>707400</v>
      </c>
      <c r="G46" s="21">
        <v>0</v>
      </c>
      <c r="H46" s="21">
        <v>825000</v>
      </c>
      <c r="I46" s="21">
        <v>0</v>
      </c>
      <c r="J46" s="21">
        <v>0</v>
      </c>
      <c r="K46" s="21">
        <v>1286390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54" customFormat="1" ht="36.75" customHeight="1" x14ac:dyDescent="0.25">
      <c r="A47" s="23">
        <v>31</v>
      </c>
      <c r="B47" s="24" t="s">
        <v>111</v>
      </c>
      <c r="C47" s="21">
        <f t="shared" si="3"/>
        <v>1526400</v>
      </c>
      <c r="D47" s="21">
        <f t="shared" si="4"/>
        <v>1526400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1526400</v>
      </c>
      <c r="K47" s="21">
        <v>0</v>
      </c>
      <c r="L47" s="21">
        <v>0</v>
      </c>
      <c r="M47" s="21">
        <v>0</v>
      </c>
      <c r="N47" s="21">
        <v>0</v>
      </c>
      <c r="O47" s="21">
        <f>N47*1200</f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54" customFormat="1" ht="31.5" customHeight="1" x14ac:dyDescent="0.25">
      <c r="A48" s="23">
        <v>32</v>
      </c>
      <c r="B48" s="24" t="s">
        <v>114</v>
      </c>
      <c r="C48" s="21">
        <f t="shared" si="3"/>
        <v>1145000</v>
      </c>
      <c r="D48" s="21">
        <f t="shared" si="4"/>
        <v>366440</v>
      </c>
      <c r="E48" s="21">
        <v>0</v>
      </c>
      <c r="F48" s="21">
        <v>170640</v>
      </c>
      <c r="G48" s="21">
        <v>0</v>
      </c>
      <c r="H48" s="21">
        <v>195800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648.79999999999995</v>
      </c>
      <c r="O48" s="21">
        <f>N48*1200</f>
        <v>778560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54" customFormat="1" ht="39.75" customHeight="1" x14ac:dyDescent="0.25">
      <c r="A49" s="23">
        <v>33</v>
      </c>
      <c r="B49" s="86" t="s">
        <v>117</v>
      </c>
      <c r="C49" s="21">
        <f t="shared" si="3"/>
        <v>154800</v>
      </c>
      <c r="D49" s="21">
        <f t="shared" si="4"/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129</v>
      </c>
      <c r="O49" s="21">
        <f>N49*1200</f>
        <v>154800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54" customFormat="1" ht="40.5" customHeight="1" x14ac:dyDescent="0.25">
      <c r="A50" s="23">
        <v>34</v>
      </c>
      <c r="B50" s="24" t="s">
        <v>115</v>
      </c>
      <c r="C50" s="21">
        <f t="shared" si="3"/>
        <v>3472280</v>
      </c>
      <c r="D50" s="21">
        <f t="shared" si="4"/>
        <v>1014200</v>
      </c>
      <c r="E50" s="21">
        <v>1014200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1024.2</v>
      </c>
      <c r="O50" s="21">
        <f>N50*2400</f>
        <v>2458080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87" customFormat="1" ht="39" customHeight="1" x14ac:dyDescent="0.25">
      <c r="A51" s="176">
        <v>35</v>
      </c>
      <c r="B51" s="185" t="s">
        <v>92</v>
      </c>
      <c r="C51" s="186">
        <v>712800</v>
      </c>
      <c r="D51" s="186">
        <v>712800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712800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</row>
    <row r="52" spans="1:21" s="187" customFormat="1" ht="37.5" customHeight="1" x14ac:dyDescent="0.25">
      <c r="A52" s="176">
        <v>36</v>
      </c>
      <c r="B52" s="185" t="s">
        <v>93</v>
      </c>
      <c r="C52" s="186">
        <v>890664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349.28</v>
      </c>
      <c r="S52" s="186">
        <v>890664</v>
      </c>
      <c r="T52" s="186">
        <v>0</v>
      </c>
      <c r="U52" s="186">
        <v>0</v>
      </c>
    </row>
    <row r="53" spans="1:21" s="187" customFormat="1" ht="42.75" customHeight="1" x14ac:dyDescent="0.25">
      <c r="A53" s="176">
        <v>37</v>
      </c>
      <c r="B53" s="185" t="s">
        <v>94</v>
      </c>
      <c r="C53" s="186">
        <v>304480</v>
      </c>
      <c r="D53" s="186">
        <v>304480</v>
      </c>
      <c r="E53" s="186">
        <v>0</v>
      </c>
      <c r="F53" s="186">
        <v>190080</v>
      </c>
      <c r="G53" s="186">
        <v>0</v>
      </c>
      <c r="H53" s="186">
        <v>114400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</row>
    <row r="54" spans="1:21" s="54" customFormat="1" ht="39.75" customHeight="1" x14ac:dyDescent="0.25">
      <c r="A54" s="23">
        <v>38</v>
      </c>
      <c r="B54" s="91" t="s">
        <v>135</v>
      </c>
      <c r="C54" s="70">
        <v>9550000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</v>
      </c>
      <c r="M54" s="70">
        <v>9550000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s="54" customFormat="1" ht="66.75" customHeight="1" x14ac:dyDescent="0.25">
      <c r="A55" s="23">
        <v>39</v>
      </c>
      <c r="B55" s="28" t="s">
        <v>136</v>
      </c>
      <c r="C55" s="70">
        <v>1910000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</v>
      </c>
      <c r="M55" s="70">
        <v>1910000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s="54" customFormat="1" ht="63.75" customHeight="1" x14ac:dyDescent="0.25">
      <c r="A56" s="23">
        <v>40</v>
      </c>
      <c r="B56" s="28" t="s">
        <v>137</v>
      </c>
      <c r="C56" s="70">
        <v>1910000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</v>
      </c>
      <c r="M56" s="70">
        <v>1910000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s="54" customFormat="1" ht="39.75" customHeight="1" x14ac:dyDescent="0.25">
      <c r="A57" s="23">
        <v>41</v>
      </c>
      <c r="B57" s="91" t="s">
        <v>138</v>
      </c>
      <c r="C57" s="70">
        <v>3820000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2</v>
      </c>
      <c r="M57" s="70">
        <v>3820000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</row>
    <row r="58" spans="1:21" s="54" customFormat="1" ht="66.75" customHeight="1" x14ac:dyDescent="0.25">
      <c r="A58" s="23">
        <v>42</v>
      </c>
      <c r="B58" s="28" t="s">
        <v>139</v>
      </c>
      <c r="C58" s="70">
        <v>1910000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1</v>
      </c>
      <c r="M58" s="70">
        <v>1910000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</row>
    <row r="59" spans="1:21" s="54" customFormat="1" ht="45" customHeight="1" x14ac:dyDescent="0.25">
      <c r="A59" s="23">
        <v>43</v>
      </c>
      <c r="B59" s="28" t="s">
        <v>140</v>
      </c>
      <c r="C59" s="70">
        <v>5730000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3</v>
      </c>
      <c r="M59" s="70">
        <v>5730000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</row>
    <row r="60" spans="1:21" s="53" customFormat="1" ht="18.7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72"/>
    </row>
    <row r="61" spans="1:21" s="53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1" customFormat="1" ht="10.5" customHeight="1" x14ac:dyDescent="0.25">
      <c r="A62" s="147" t="s">
        <v>89</v>
      </c>
      <c r="B62" s="148"/>
      <c r="C62" s="148"/>
      <c r="D62" s="148"/>
      <c r="E62" s="148"/>
      <c r="F62" s="148"/>
    </row>
    <row r="63" spans="1:21" customFormat="1" ht="14.45" hidden="1" x14ac:dyDescent="0.35">
      <c r="A63" s="148"/>
      <c r="B63" s="148"/>
      <c r="C63" s="148"/>
      <c r="D63" s="148"/>
      <c r="E63" s="148"/>
      <c r="F63" s="148"/>
    </row>
    <row r="64" spans="1:21" customFormat="1" ht="14.45" hidden="1" x14ac:dyDescent="0.35">
      <c r="A64" s="148"/>
      <c r="B64" s="148"/>
      <c r="C64" s="148"/>
      <c r="D64" s="148"/>
      <c r="E64" s="148"/>
      <c r="F64" s="148"/>
    </row>
    <row r="65" spans="1:21" s="41" customFormat="1" ht="15.75" x14ac:dyDescent="0.25">
      <c r="A65" s="148"/>
      <c r="B65" s="148"/>
      <c r="C65" s="148"/>
      <c r="D65" s="148"/>
      <c r="E65" s="148"/>
      <c r="F65" s="14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53"/>
    </row>
    <row r="66" spans="1:21" x14ac:dyDescent="0.25">
      <c r="A66" s="148"/>
      <c r="B66" s="148"/>
      <c r="C66" s="148"/>
      <c r="D66" s="148"/>
      <c r="E66" s="148"/>
      <c r="F66" s="148"/>
      <c r="U66" s="53"/>
    </row>
    <row r="67" spans="1:21" x14ac:dyDescent="0.25">
      <c r="A67" s="148"/>
      <c r="B67" s="148"/>
      <c r="C67" s="148"/>
      <c r="D67" s="148"/>
      <c r="E67" s="148"/>
      <c r="F67" s="148"/>
      <c r="U67" s="53"/>
    </row>
    <row r="68" spans="1:21" ht="18.75" x14ac:dyDescent="0.3">
      <c r="A68" s="148"/>
      <c r="B68" s="148"/>
      <c r="C68" s="148"/>
      <c r="D68" s="148"/>
      <c r="E68" s="148"/>
      <c r="F68" s="148"/>
      <c r="T68" s="150" t="s">
        <v>90</v>
      </c>
      <c r="U68" s="150"/>
    </row>
    <row r="69" spans="1:21" x14ac:dyDescent="0.25">
      <c r="U69" s="53"/>
    </row>
    <row r="70" spans="1:21" x14ac:dyDescent="0.25">
      <c r="U70" s="53"/>
    </row>
    <row r="71" spans="1:21" x14ac:dyDescent="0.25">
      <c r="U71" s="55"/>
    </row>
    <row r="72" spans="1:21" x14ac:dyDescent="0.25">
      <c r="U72" s="53"/>
    </row>
    <row r="73" spans="1:21" x14ac:dyDescent="0.25">
      <c r="U73" s="53"/>
    </row>
    <row r="74" spans="1:21" x14ac:dyDescent="0.25">
      <c r="U74" s="53"/>
    </row>
    <row r="75" spans="1:21" x14ac:dyDescent="0.25">
      <c r="U75" s="53"/>
    </row>
    <row r="76" spans="1:21" x14ac:dyDescent="0.25">
      <c r="U76" s="53"/>
    </row>
    <row r="77" spans="1:21" ht="15.75" x14ac:dyDescent="0.25">
      <c r="U77" s="41"/>
    </row>
    <row r="78" spans="1:21" ht="15.75" x14ac:dyDescent="0.25">
      <c r="U78" s="41"/>
    </row>
    <row r="79" spans="1:21" ht="15.75" x14ac:dyDescent="0.25">
      <c r="U79" s="41"/>
    </row>
    <row r="80" spans="1:21" ht="15.75" x14ac:dyDescent="0.25">
      <c r="U80" s="41"/>
    </row>
  </sheetData>
  <mergeCells count="43">
    <mergeCell ref="T68:U68"/>
    <mergeCell ref="A31:A32"/>
    <mergeCell ref="H11:H12"/>
    <mergeCell ref="I11:I12"/>
    <mergeCell ref="B8:B13"/>
    <mergeCell ref="A8:A13"/>
    <mergeCell ref="K11:K12"/>
    <mergeCell ref="D8:U8"/>
    <mergeCell ref="J11:J12"/>
    <mergeCell ref="G11:G12"/>
    <mergeCell ref="D9:K9"/>
    <mergeCell ref="C8:C12"/>
    <mergeCell ref="A15:B15"/>
    <mergeCell ref="B31:B32"/>
    <mergeCell ref="C31:C32"/>
    <mergeCell ref="D31:D32"/>
    <mergeCell ref="F31:F32"/>
    <mergeCell ref="A62:F68"/>
    <mergeCell ref="E31:E32"/>
    <mergeCell ref="D10:D12"/>
    <mergeCell ref="E11:E12"/>
    <mergeCell ref="F11:F12"/>
    <mergeCell ref="E10:K10"/>
    <mergeCell ref="J31:J32"/>
    <mergeCell ref="K31:K32"/>
    <mergeCell ref="H31:H32"/>
    <mergeCell ref="I31:I32"/>
    <mergeCell ref="Q1:U5"/>
    <mergeCell ref="D6:U6"/>
    <mergeCell ref="L31:L32"/>
    <mergeCell ref="M31:M32"/>
    <mergeCell ref="Q31:Q32"/>
    <mergeCell ref="R31:R32"/>
    <mergeCell ref="T31:T32"/>
    <mergeCell ref="U31:U32"/>
    <mergeCell ref="S31:S32"/>
    <mergeCell ref="P9:Q12"/>
    <mergeCell ref="R9:S12"/>
    <mergeCell ref="T9:U12"/>
    <mergeCell ref="P31:P32"/>
    <mergeCell ref="G31:G32"/>
    <mergeCell ref="L9:M12"/>
    <mergeCell ref="N9:O12"/>
  </mergeCells>
  <phoneticPr fontId="0" type="noConversion"/>
  <conditionalFormatting sqref="B54 B57">
    <cfRule type="expression" dxfId="1" priority="1" stopIfTrue="1">
      <formula>VALUE($C54)</formula>
    </cfRule>
  </conditionalFormatting>
  <pageMargins left="0.78740157480314965" right="0.78740157480314965" top="1.1023622047244095" bottom="0.35433070866141736" header="0.31496062992125984" footer="0.31496062992125984"/>
  <pageSetup paperSize="8" scale="78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4"/>
  <sheetViews>
    <sheetView tabSelected="1" topLeftCell="A46" zoomScale="74" zoomScaleNormal="74" workbookViewId="0">
      <selection activeCell="A51" sqref="A51:XFD53"/>
    </sheetView>
  </sheetViews>
  <sheetFormatPr defaultRowHeight="15" x14ac:dyDescent="0.25"/>
  <cols>
    <col min="1" max="1" width="5.140625" style="8" customWidth="1"/>
    <col min="2" max="2" width="30.85546875" style="49" customWidth="1"/>
    <col min="3" max="3" width="25.7109375" style="8" customWidth="1"/>
    <col min="4" max="4" width="17.85546875" style="49" customWidth="1"/>
    <col min="5" max="5" width="20.140625" style="8" customWidth="1"/>
    <col min="6" max="6" width="17.42578125" style="8" customWidth="1"/>
    <col min="7" max="7" width="19.5703125" style="49" customWidth="1"/>
    <col min="8" max="8" width="19" style="49" customWidth="1"/>
    <col min="9" max="9" width="18.7109375" style="49" customWidth="1"/>
    <col min="10" max="10" width="18.140625" style="49" customWidth="1"/>
    <col min="11" max="11" width="18.5703125" style="50" customWidth="1"/>
    <col min="12" max="14" width="14.5703125" style="9" customWidth="1"/>
    <col min="15" max="15" width="14.5703125" style="13" customWidth="1"/>
    <col min="16" max="27" width="8.85546875" style="11" customWidth="1"/>
    <col min="28" max="48" width="8.85546875" style="1" customWidth="1"/>
  </cols>
  <sheetData>
    <row r="1" spans="1:79" ht="15" customHeight="1" x14ac:dyDescent="0.3">
      <c r="A1"/>
      <c r="B1"/>
      <c r="C1" s="7"/>
      <c r="D1" s="7"/>
      <c r="E1"/>
      <c r="F1" s="172" t="s">
        <v>3</v>
      </c>
      <c r="G1" s="172"/>
      <c r="H1" s="172"/>
      <c r="I1" s="172"/>
      <c r="J1" s="172"/>
      <c r="K1" s="172"/>
      <c r="L1"/>
      <c r="M1" s="60"/>
      <c r="N1" s="60"/>
      <c r="O1" s="164"/>
      <c r="P1" s="164"/>
      <c r="Q1" s="164"/>
      <c r="R1" s="164"/>
      <c r="S1" s="164"/>
      <c r="T1" s="60"/>
      <c r="U1" s="60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79" ht="15" customHeight="1" x14ac:dyDescent="0.3">
      <c r="A2"/>
      <c r="B2"/>
      <c r="C2" s="7"/>
      <c r="D2" s="7"/>
      <c r="E2"/>
      <c r="F2" s="172"/>
      <c r="G2" s="172"/>
      <c r="H2" s="172"/>
      <c r="I2" s="172"/>
      <c r="J2" s="172"/>
      <c r="K2" s="172"/>
      <c r="L2"/>
      <c r="M2" s="60"/>
      <c r="N2" s="60"/>
      <c r="O2" s="164"/>
      <c r="P2" s="164"/>
      <c r="Q2" s="164"/>
      <c r="R2" s="164"/>
      <c r="S2" s="164"/>
      <c r="T2" s="60"/>
      <c r="U2" s="6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79" ht="15" customHeight="1" x14ac:dyDescent="0.3">
      <c r="A3"/>
      <c r="B3"/>
      <c r="C3" s="7"/>
      <c r="D3" s="7"/>
      <c r="E3"/>
      <c r="F3" s="172"/>
      <c r="G3" s="172"/>
      <c r="H3" s="172"/>
      <c r="I3" s="172"/>
      <c r="J3" s="172"/>
      <c r="K3" s="172"/>
      <c r="L3"/>
      <c r="M3" s="60"/>
      <c r="N3" s="60"/>
      <c r="O3" s="164"/>
      <c r="P3" s="164"/>
      <c r="Q3" s="164"/>
      <c r="R3" s="164"/>
      <c r="S3" s="164"/>
      <c r="T3" s="60"/>
      <c r="U3" s="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79" ht="15" customHeight="1" x14ac:dyDescent="0.3">
      <c r="A4"/>
      <c r="B4"/>
      <c r="C4" s="7"/>
      <c r="D4" s="7"/>
      <c r="E4"/>
      <c r="F4" s="172"/>
      <c r="G4" s="172"/>
      <c r="H4" s="172"/>
      <c r="I4" s="172"/>
      <c r="J4" s="172"/>
      <c r="K4" s="172"/>
      <c r="L4"/>
      <c r="M4" s="60"/>
      <c r="N4" s="60"/>
      <c r="O4" s="164"/>
      <c r="P4" s="164"/>
      <c r="Q4" s="164"/>
      <c r="R4" s="164"/>
      <c r="S4" s="164"/>
      <c r="T4" s="60"/>
      <c r="U4" s="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79" ht="40.5" customHeight="1" x14ac:dyDescent="0.3">
      <c r="A5"/>
      <c r="B5"/>
      <c r="C5" s="7"/>
      <c r="D5" s="7"/>
      <c r="E5"/>
      <c r="F5" s="172"/>
      <c r="G5" s="172"/>
      <c r="H5" s="172"/>
      <c r="I5" s="172"/>
      <c r="J5" s="172"/>
      <c r="K5" s="172"/>
      <c r="L5"/>
      <c r="M5" s="61"/>
      <c r="N5" s="60"/>
      <c r="O5" s="164"/>
      <c r="P5" s="164"/>
      <c r="Q5" s="164"/>
      <c r="R5" s="164"/>
      <c r="S5" s="164"/>
      <c r="T5" s="60"/>
      <c r="U5" s="6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79" ht="82.5" hidden="1" customHeight="1" x14ac:dyDescent="0.4">
      <c r="A6"/>
      <c r="B6"/>
      <c r="C6" s="7"/>
      <c r="D6" s="7"/>
      <c r="E6"/>
      <c r="F6" s="172"/>
      <c r="G6" s="172"/>
      <c r="H6" s="172"/>
      <c r="I6" s="172"/>
      <c r="J6" s="172"/>
      <c r="K6" s="172"/>
      <c r="L6"/>
      <c r="M6" s="61"/>
      <c r="N6" s="60"/>
      <c r="O6" s="164"/>
      <c r="P6" s="164"/>
      <c r="Q6" s="164"/>
      <c r="R6" s="164"/>
      <c r="S6" s="164"/>
      <c r="T6" s="61"/>
      <c r="U6" s="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79" ht="33" customHeight="1" x14ac:dyDescent="0.25">
      <c r="A7" s="170" t="s">
        <v>88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8"/>
      <c r="M7" s="18"/>
      <c r="N7" s="18"/>
      <c r="O7" s="18"/>
      <c r="P7" s="18"/>
      <c r="Q7" s="18"/>
      <c r="R7" s="18"/>
      <c r="S7" s="18"/>
      <c r="T7" s="18"/>
      <c r="U7" s="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79" ht="121.5" customHeight="1" x14ac:dyDescent="0.2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8"/>
      <c r="M8" s="18"/>
      <c r="N8" s="18"/>
      <c r="O8" s="18"/>
      <c r="P8" s="18"/>
      <c r="Q8" s="18"/>
      <c r="R8" s="18"/>
      <c r="S8" s="18"/>
      <c r="T8" s="18"/>
      <c r="U8" s="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79" ht="22.5" customHeight="1" x14ac:dyDescent="0.25">
      <c r="A9" s="166" t="s">
        <v>4</v>
      </c>
      <c r="B9" s="167" t="s">
        <v>14</v>
      </c>
      <c r="C9" s="163" t="s">
        <v>18</v>
      </c>
      <c r="D9" s="173" t="s">
        <v>15</v>
      </c>
      <c r="E9" s="174"/>
      <c r="F9" s="174"/>
      <c r="G9" s="174"/>
      <c r="H9" s="174"/>
      <c r="I9" s="174"/>
      <c r="J9" s="174"/>
      <c r="K9" s="175"/>
      <c r="O9" s="10"/>
    </row>
    <row r="10" spans="1:79" s="4" customFormat="1" ht="23.25" customHeight="1" x14ac:dyDescent="0.25">
      <c r="A10" s="166"/>
      <c r="B10" s="167"/>
      <c r="C10" s="163"/>
      <c r="D10" s="167" t="s">
        <v>19</v>
      </c>
      <c r="E10" s="173" t="s">
        <v>16</v>
      </c>
      <c r="F10" s="174"/>
      <c r="G10" s="174"/>
      <c r="H10" s="174"/>
      <c r="I10" s="174"/>
      <c r="J10" s="175"/>
      <c r="K10" s="167" t="s">
        <v>20</v>
      </c>
      <c r="L10" s="161"/>
      <c r="M10" s="160"/>
      <c r="N10" s="5"/>
      <c r="O10" s="14"/>
      <c r="P10" s="5"/>
      <c r="Q10" s="2"/>
      <c r="R10" s="2"/>
      <c r="S10" s="160"/>
      <c r="T10" s="160"/>
      <c r="U10" s="160"/>
      <c r="V10" s="6"/>
      <c r="W10" s="6"/>
      <c r="X10" s="159"/>
      <c r="Y10" s="159"/>
      <c r="Z10" s="159"/>
      <c r="AA10" s="159"/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s="5" customFormat="1" ht="15.75" customHeight="1" x14ac:dyDescent="0.25">
      <c r="A11" s="166"/>
      <c r="B11" s="167"/>
      <c r="C11" s="163"/>
      <c r="D11" s="167"/>
      <c r="E11" s="163" t="s">
        <v>21</v>
      </c>
      <c r="F11" s="163" t="s">
        <v>22</v>
      </c>
      <c r="G11" s="167" t="s">
        <v>23</v>
      </c>
      <c r="H11" s="167" t="s">
        <v>24</v>
      </c>
      <c r="I11" s="167" t="s">
        <v>25</v>
      </c>
      <c r="J11" s="167" t="s">
        <v>26</v>
      </c>
      <c r="K11" s="167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5" customFormat="1" ht="132" customHeight="1" x14ac:dyDescent="0.25">
      <c r="A12" s="166"/>
      <c r="B12" s="167"/>
      <c r="C12" s="163"/>
      <c r="D12" s="167"/>
      <c r="E12" s="163"/>
      <c r="F12" s="163"/>
      <c r="G12" s="169"/>
      <c r="H12" s="167"/>
      <c r="I12" s="167"/>
      <c r="J12" s="167"/>
      <c r="K12" s="16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5" customFormat="1" ht="14.25" customHeight="1" x14ac:dyDescent="0.25">
      <c r="A13" s="166"/>
      <c r="B13" s="167"/>
      <c r="C13" s="163"/>
      <c r="D13" s="167"/>
      <c r="E13" s="163"/>
      <c r="F13" s="163"/>
      <c r="G13" s="169"/>
      <c r="H13" s="167"/>
      <c r="I13" s="167"/>
      <c r="J13" s="167"/>
      <c r="K13" s="167"/>
      <c r="Q13" s="162"/>
      <c r="R13" s="162"/>
      <c r="S13" s="162"/>
      <c r="T13" s="16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22.5" customHeight="1" x14ac:dyDescent="0.25">
      <c r="A14" s="166"/>
      <c r="B14" s="167"/>
      <c r="C14" s="57" t="s">
        <v>6</v>
      </c>
      <c r="D14" s="58" t="s">
        <v>6</v>
      </c>
      <c r="E14" s="57" t="s">
        <v>6</v>
      </c>
      <c r="F14" s="57" t="s">
        <v>6</v>
      </c>
      <c r="G14" s="58" t="s">
        <v>6</v>
      </c>
      <c r="H14" s="58" t="s">
        <v>6</v>
      </c>
      <c r="I14" s="51" t="s">
        <v>6</v>
      </c>
      <c r="J14" s="51" t="s">
        <v>6</v>
      </c>
      <c r="K14" s="51" t="s">
        <v>6</v>
      </c>
      <c r="L14"/>
      <c r="M14"/>
      <c r="N14" s="168"/>
      <c r="O14" s="168"/>
      <c r="P14"/>
      <c r="Q14" s="162"/>
      <c r="R14" s="162"/>
      <c r="S14" s="162"/>
      <c r="T14" s="16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ht="19.5" customHeight="1" x14ac:dyDescent="0.25">
      <c r="A15" s="59">
        <v>1</v>
      </c>
      <c r="B15" s="30">
        <v>2</v>
      </c>
      <c r="C15" s="59">
        <v>3</v>
      </c>
      <c r="D15" s="30">
        <v>4</v>
      </c>
      <c r="E15" s="59">
        <v>5</v>
      </c>
      <c r="F15" s="59">
        <v>6</v>
      </c>
      <c r="G15" s="30">
        <v>7</v>
      </c>
      <c r="H15" s="30">
        <v>8</v>
      </c>
      <c r="I15" s="51">
        <v>9</v>
      </c>
      <c r="J15" s="51">
        <v>10</v>
      </c>
      <c r="K15" s="51">
        <v>11</v>
      </c>
      <c r="L15"/>
      <c r="M15"/>
      <c r="N15" s="168"/>
      <c r="O15" s="168"/>
      <c r="P15"/>
      <c r="Q15" s="162"/>
      <c r="R15" s="162"/>
      <c r="S15" s="162"/>
      <c r="T15" s="16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5" customFormat="1" ht="48" customHeight="1" x14ac:dyDescent="0.25">
      <c r="A16" s="165" t="s">
        <v>49</v>
      </c>
      <c r="B16" s="165"/>
      <c r="C16" s="65">
        <f>D16+K16</f>
        <v>5845384.6299999999</v>
      </c>
      <c r="D16" s="87">
        <v>4202843.74</v>
      </c>
      <c r="E16" s="65">
        <f>SUM(E17:E53)</f>
        <v>0</v>
      </c>
      <c r="F16" s="65">
        <v>390000</v>
      </c>
      <c r="G16" s="87">
        <v>3012843.74</v>
      </c>
      <c r="H16" s="65">
        <f>SUM(H17:H53)</f>
        <v>0</v>
      </c>
      <c r="I16" s="65">
        <f>SUM(I17:I53)</f>
        <v>0</v>
      </c>
      <c r="J16" s="44">
        <v>800000</v>
      </c>
      <c r="K16" s="65">
        <v>1642540.89</v>
      </c>
      <c r="L16" s="160"/>
      <c r="M16" s="160"/>
      <c r="N16" s="2"/>
      <c r="O16" s="2"/>
      <c r="S16" s="160"/>
      <c r="T16" s="160"/>
      <c r="U16" s="160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5" customFormat="1" ht="49.5" customHeight="1" x14ac:dyDescent="0.25">
      <c r="A17" s="58">
        <v>1</v>
      </c>
      <c r="B17" s="24" t="s">
        <v>126</v>
      </c>
      <c r="C17" s="19">
        <f>D17+K17</f>
        <v>110302.95000000001</v>
      </c>
      <c r="D17" s="29">
        <f>G17+J17</f>
        <v>86562.38</v>
      </c>
      <c r="E17" s="19">
        <v>0</v>
      </c>
      <c r="F17" s="19">
        <v>0</v>
      </c>
      <c r="G17" s="29">
        <f>38505.6+21343.5+6713.28</f>
        <v>66562.38</v>
      </c>
      <c r="H17" s="29">
        <v>0</v>
      </c>
      <c r="I17" s="63">
        <v>0</v>
      </c>
      <c r="J17" s="63">
        <v>20000</v>
      </c>
      <c r="K17" s="63">
        <f>13733.66+7612.51+2394.4</f>
        <v>23740.57</v>
      </c>
      <c r="L17" s="32"/>
      <c r="M17" s="32"/>
      <c r="N17" s="2"/>
      <c r="O17" s="2"/>
      <c r="S17" s="32"/>
      <c r="T17" s="32"/>
      <c r="U17" s="3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5" customFormat="1" ht="42" customHeight="1" x14ac:dyDescent="0.25">
      <c r="A18" s="58">
        <v>2</v>
      </c>
      <c r="B18" s="24" t="s">
        <v>123</v>
      </c>
      <c r="C18" s="19">
        <f>D18+K18</f>
        <v>38005.800000000003</v>
      </c>
      <c r="D18" s="29">
        <f>G18+J18</f>
        <v>33790</v>
      </c>
      <c r="E18" s="19">
        <v>0</v>
      </c>
      <c r="F18" s="19">
        <v>0</v>
      </c>
      <c r="G18" s="29">
        <v>13790</v>
      </c>
      <c r="H18" s="29">
        <v>0</v>
      </c>
      <c r="I18" s="63">
        <v>0</v>
      </c>
      <c r="J18" s="63">
        <v>20000</v>
      </c>
      <c r="K18" s="63">
        <v>4215.8</v>
      </c>
      <c r="L18" s="32"/>
      <c r="M18" s="32"/>
      <c r="N18" s="2"/>
      <c r="O18" s="2"/>
      <c r="S18" s="32"/>
      <c r="T18" s="32"/>
      <c r="U18" s="3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5" customFormat="1" ht="31.5" x14ac:dyDescent="0.25">
      <c r="A19" s="58">
        <v>3</v>
      </c>
      <c r="B19" s="24" t="s">
        <v>95</v>
      </c>
      <c r="C19" s="19">
        <f>D19+K19</f>
        <v>137562.76</v>
      </c>
      <c r="D19" s="29">
        <f>G19+J19</f>
        <v>106655.6</v>
      </c>
      <c r="E19" s="19">
        <v>0</v>
      </c>
      <c r="F19" s="19">
        <v>0</v>
      </c>
      <c r="G19" s="29">
        <f>17610+39468+13737.6+15840</f>
        <v>86655.6</v>
      </c>
      <c r="H19" s="29">
        <v>0</v>
      </c>
      <c r="I19" s="63">
        <v>0</v>
      </c>
      <c r="J19" s="63">
        <v>20000</v>
      </c>
      <c r="K19" s="63">
        <f>6280.9+14076.92+4899.74+5649.6</f>
        <v>30907.159999999996</v>
      </c>
      <c r="L19" s="32"/>
      <c r="M19" s="32"/>
      <c r="N19" s="2"/>
      <c r="O19" s="2"/>
      <c r="S19" s="32"/>
      <c r="T19" s="32"/>
      <c r="U19" s="32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31.5" x14ac:dyDescent="0.25">
      <c r="A20" s="58">
        <v>4</v>
      </c>
      <c r="B20" s="28" t="s">
        <v>96</v>
      </c>
      <c r="C20" s="20">
        <f t="shared" ref="C20:C50" si="0">D20+K20</f>
        <v>136334.21</v>
      </c>
      <c r="D20" s="29">
        <f t="shared" ref="D20:D50" si="1">E20+F20+G20+I20+J20</f>
        <v>98249.5</v>
      </c>
      <c r="E20" s="64">
        <v>0</v>
      </c>
      <c r="F20" s="64">
        <v>0</v>
      </c>
      <c r="G20" s="29">
        <f>50000+28249.5</f>
        <v>78249.5</v>
      </c>
      <c r="H20" s="63">
        <v>0</v>
      </c>
      <c r="I20" s="63">
        <v>0</v>
      </c>
      <c r="J20" s="63">
        <v>20000</v>
      </c>
      <c r="K20" s="63">
        <f>28009.06+10075.65</f>
        <v>38084.71</v>
      </c>
      <c r="O20" s="10"/>
    </row>
    <row r="21" spans="1:79" ht="31.5" x14ac:dyDescent="0.25">
      <c r="A21" s="58">
        <v>5</v>
      </c>
      <c r="B21" s="24" t="s">
        <v>97</v>
      </c>
      <c r="C21" s="20">
        <f>D21+K21</f>
        <v>135968.83000000002</v>
      </c>
      <c r="D21" s="29">
        <f>E21+F21+G21+I21+J21</f>
        <v>99625</v>
      </c>
      <c r="E21" s="64">
        <v>0</v>
      </c>
      <c r="F21" s="64">
        <v>0</v>
      </c>
      <c r="G21" s="29">
        <f>50000+29625</f>
        <v>79625</v>
      </c>
      <c r="H21" s="63">
        <v>0</v>
      </c>
      <c r="I21" s="63">
        <v>0</v>
      </c>
      <c r="J21" s="63">
        <v>20000</v>
      </c>
      <c r="K21" s="63">
        <f>25777.58+10566.25</f>
        <v>36343.83</v>
      </c>
      <c r="O21" s="10"/>
    </row>
    <row r="22" spans="1:79" ht="35.25" customHeight="1" x14ac:dyDescent="0.25">
      <c r="A22" s="58">
        <v>6</v>
      </c>
      <c r="B22" s="28" t="s">
        <v>98</v>
      </c>
      <c r="C22" s="20">
        <f t="shared" si="0"/>
        <v>127250.11</v>
      </c>
      <c r="D22" s="29">
        <f t="shared" si="1"/>
        <v>93338.5</v>
      </c>
      <c r="E22" s="64">
        <v>0</v>
      </c>
      <c r="F22" s="64">
        <v>0</v>
      </c>
      <c r="G22" s="26">
        <f>50000+23338.5</f>
        <v>73338.5</v>
      </c>
      <c r="H22" s="63">
        <v>0</v>
      </c>
      <c r="I22" s="63">
        <v>0</v>
      </c>
      <c r="J22" s="63">
        <v>20000</v>
      </c>
      <c r="K22" s="63">
        <f>25587.55+8324.06</f>
        <v>33911.61</v>
      </c>
      <c r="O22" s="10"/>
    </row>
    <row r="23" spans="1:79" ht="41.25" customHeight="1" x14ac:dyDescent="0.25">
      <c r="A23" s="58">
        <v>7</v>
      </c>
      <c r="B23" s="28" t="s">
        <v>58</v>
      </c>
      <c r="C23" s="20">
        <f t="shared" si="0"/>
        <v>107388.9</v>
      </c>
      <c r="D23" s="29">
        <f t="shared" si="1"/>
        <v>70000</v>
      </c>
      <c r="E23" s="64">
        <v>0</v>
      </c>
      <c r="F23" s="64">
        <v>0</v>
      </c>
      <c r="G23" s="29">
        <v>50000</v>
      </c>
      <c r="H23" s="63">
        <v>0</v>
      </c>
      <c r="I23" s="63">
        <v>0</v>
      </c>
      <c r="J23" s="63">
        <v>20000</v>
      </c>
      <c r="K23" s="63">
        <v>37388.9</v>
      </c>
      <c r="O23" s="10"/>
    </row>
    <row r="24" spans="1:79" ht="33.75" customHeight="1" x14ac:dyDescent="0.25">
      <c r="A24" s="58">
        <v>8</v>
      </c>
      <c r="B24" s="28" t="s">
        <v>67</v>
      </c>
      <c r="C24" s="20">
        <f t="shared" si="0"/>
        <v>108795.31</v>
      </c>
      <c r="D24" s="29">
        <f t="shared" si="1"/>
        <v>70000</v>
      </c>
      <c r="E24" s="64">
        <v>0</v>
      </c>
      <c r="F24" s="64">
        <v>0</v>
      </c>
      <c r="G24" s="29">
        <v>50000</v>
      </c>
      <c r="H24" s="63">
        <v>0</v>
      </c>
      <c r="I24" s="63">
        <v>0</v>
      </c>
      <c r="J24" s="63">
        <v>20000</v>
      </c>
      <c r="K24" s="63">
        <v>38795.31</v>
      </c>
      <c r="O24" s="10"/>
    </row>
    <row r="25" spans="1:79" s="1" customFormat="1" ht="39.75" customHeight="1" x14ac:dyDescent="0.25">
      <c r="A25" s="58">
        <v>9</v>
      </c>
      <c r="B25" s="28" t="s">
        <v>99</v>
      </c>
      <c r="C25" s="20">
        <f t="shared" si="0"/>
        <v>38971.899999999994</v>
      </c>
      <c r="D25" s="29">
        <f t="shared" si="1"/>
        <v>33984.199999999997</v>
      </c>
      <c r="E25" s="64">
        <v>0</v>
      </c>
      <c r="F25" s="64">
        <v>0</v>
      </c>
      <c r="G25" s="29">
        <v>13984.2</v>
      </c>
      <c r="H25" s="63">
        <v>0</v>
      </c>
      <c r="I25" s="63">
        <v>0</v>
      </c>
      <c r="J25" s="63">
        <v>20000</v>
      </c>
      <c r="K25" s="63">
        <v>4987.7</v>
      </c>
      <c r="L25" s="9"/>
      <c r="M25" s="9"/>
      <c r="N25" s="9"/>
      <c r="O25" s="1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1" customFormat="1" ht="31.5" x14ac:dyDescent="0.25">
      <c r="A26" s="58">
        <v>10</v>
      </c>
      <c r="B26" s="28" t="s">
        <v>127</v>
      </c>
      <c r="C26" s="20">
        <f t="shared" si="0"/>
        <v>49782.630000000005</v>
      </c>
      <c r="D26" s="29">
        <f t="shared" si="1"/>
        <v>41952.800000000003</v>
      </c>
      <c r="E26" s="64">
        <v>0</v>
      </c>
      <c r="F26" s="64">
        <v>0</v>
      </c>
      <c r="G26" s="29">
        <v>21952.799999999999</v>
      </c>
      <c r="H26" s="63">
        <v>0</v>
      </c>
      <c r="I26" s="63">
        <v>0</v>
      </c>
      <c r="J26" s="63">
        <v>20000</v>
      </c>
      <c r="K26" s="63">
        <v>7829.83</v>
      </c>
      <c r="L26" s="9"/>
      <c r="M26" s="9"/>
      <c r="N26" s="9"/>
      <c r="O26" s="15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1" customFormat="1" ht="33" customHeight="1" x14ac:dyDescent="0.25">
      <c r="A27" s="58">
        <v>11</v>
      </c>
      <c r="B27" s="28" t="s">
        <v>128</v>
      </c>
      <c r="C27" s="20">
        <f t="shared" si="0"/>
        <v>105913.63</v>
      </c>
      <c r="D27" s="29">
        <f t="shared" si="1"/>
        <v>83327</v>
      </c>
      <c r="E27" s="64">
        <v>0</v>
      </c>
      <c r="F27" s="64">
        <v>0</v>
      </c>
      <c r="G27" s="29">
        <f>49536+13791</f>
        <v>63327</v>
      </c>
      <c r="H27" s="63">
        <v>0</v>
      </c>
      <c r="I27" s="63">
        <v>0</v>
      </c>
      <c r="J27" s="63">
        <v>20000</v>
      </c>
      <c r="K27" s="63">
        <f>17667.84+4918.79</f>
        <v>22586.63</v>
      </c>
      <c r="L27" s="9"/>
      <c r="M27" s="9"/>
      <c r="N27" s="9"/>
      <c r="O27" s="1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31.5" x14ac:dyDescent="0.25">
      <c r="A28" s="58">
        <v>12</v>
      </c>
      <c r="B28" s="28" t="s">
        <v>100</v>
      </c>
      <c r="C28" s="20">
        <f t="shared" si="0"/>
        <v>54432.2</v>
      </c>
      <c r="D28" s="29">
        <f t="shared" si="1"/>
        <v>45380</v>
      </c>
      <c r="E28" s="64">
        <v>0</v>
      </c>
      <c r="F28" s="64">
        <v>0</v>
      </c>
      <c r="G28" s="29">
        <v>25380</v>
      </c>
      <c r="H28" s="63">
        <v>0</v>
      </c>
      <c r="I28" s="63">
        <v>0</v>
      </c>
      <c r="J28" s="63">
        <v>20000</v>
      </c>
      <c r="K28" s="63">
        <v>9052.2000000000007</v>
      </c>
      <c r="O28" s="10"/>
    </row>
    <row r="29" spans="1:79" ht="31.5" x14ac:dyDescent="0.25">
      <c r="A29" s="58">
        <v>13</v>
      </c>
      <c r="B29" s="24" t="s">
        <v>101</v>
      </c>
      <c r="C29" s="20">
        <f t="shared" si="0"/>
        <v>116037.03</v>
      </c>
      <c r="D29" s="29">
        <f t="shared" si="1"/>
        <v>83089.600000000006</v>
      </c>
      <c r="E29" s="64">
        <v>0</v>
      </c>
      <c r="F29" s="64">
        <v>0</v>
      </c>
      <c r="G29" s="29">
        <f>50000+13089.6</f>
        <v>63089.599999999999</v>
      </c>
      <c r="H29" s="63">
        <v>0</v>
      </c>
      <c r="I29" s="63">
        <v>0</v>
      </c>
      <c r="J29" s="63">
        <v>20000</v>
      </c>
      <c r="K29" s="63">
        <f>28278.81+4668.62</f>
        <v>32947.43</v>
      </c>
      <c r="O29" s="10"/>
    </row>
    <row r="30" spans="1:79" ht="31.5" x14ac:dyDescent="0.25">
      <c r="A30" s="58">
        <v>14</v>
      </c>
      <c r="B30" s="24" t="s">
        <v>102</v>
      </c>
      <c r="C30" s="20">
        <f>D30+K30</f>
        <v>301868.49</v>
      </c>
      <c r="D30" s="29">
        <f>E30+F30+G30+I30+J30</f>
        <v>206956.06</v>
      </c>
      <c r="E30" s="64">
        <v>0</v>
      </c>
      <c r="F30" s="64">
        <v>0</v>
      </c>
      <c r="G30" s="29">
        <f>50000+48889.5+42262.56+45804</f>
        <v>186956.06</v>
      </c>
      <c r="H30" s="63">
        <v>0</v>
      </c>
      <c r="I30" s="63">
        <v>0</v>
      </c>
      <c r="J30" s="63">
        <v>20000</v>
      </c>
      <c r="K30" s="63">
        <f>46064.78+17437.25+15073.64+16336.76</f>
        <v>94912.43</v>
      </c>
      <c r="O30" s="10"/>
    </row>
    <row r="31" spans="1:79" s="1" customFormat="1" ht="31.5" x14ac:dyDescent="0.25">
      <c r="A31" s="58">
        <v>15</v>
      </c>
      <c r="B31" s="28" t="s">
        <v>103</v>
      </c>
      <c r="C31" s="20">
        <f t="shared" si="0"/>
        <v>39311.33</v>
      </c>
      <c r="D31" s="29">
        <f t="shared" si="1"/>
        <v>34234.400000000001</v>
      </c>
      <c r="E31" s="64">
        <v>0</v>
      </c>
      <c r="F31" s="64">
        <v>0</v>
      </c>
      <c r="G31" s="29">
        <v>14234.4</v>
      </c>
      <c r="H31" s="63">
        <v>0</v>
      </c>
      <c r="I31" s="63">
        <v>0</v>
      </c>
      <c r="J31" s="63">
        <v>20000</v>
      </c>
      <c r="K31" s="63">
        <v>5076.93</v>
      </c>
      <c r="L31" s="9"/>
      <c r="M31" s="9"/>
      <c r="N31" s="9"/>
      <c r="O31" s="17"/>
      <c r="P31" s="16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1" customFormat="1" ht="31.5" x14ac:dyDescent="0.25">
      <c r="A32" s="58">
        <v>16</v>
      </c>
      <c r="B32" s="24" t="s">
        <v>104</v>
      </c>
      <c r="C32" s="20">
        <f t="shared" si="0"/>
        <v>96244.959999999992</v>
      </c>
      <c r="D32" s="29">
        <f t="shared" si="1"/>
        <v>70000</v>
      </c>
      <c r="E32" s="64">
        <v>0</v>
      </c>
      <c r="F32" s="64">
        <v>0</v>
      </c>
      <c r="G32" s="29">
        <v>50000</v>
      </c>
      <c r="H32" s="63">
        <v>0</v>
      </c>
      <c r="I32" s="63">
        <v>0</v>
      </c>
      <c r="J32" s="63">
        <v>20000</v>
      </c>
      <c r="K32" s="63">
        <v>26244.959999999999</v>
      </c>
      <c r="L32" s="9"/>
      <c r="M32" s="9"/>
      <c r="N32" s="9"/>
      <c r="O32" s="15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1" customFormat="1" ht="31.5" x14ac:dyDescent="0.25">
      <c r="A33" s="58">
        <v>17</v>
      </c>
      <c r="B33" s="24" t="s">
        <v>105</v>
      </c>
      <c r="C33" s="20">
        <f>D33+K33</f>
        <v>47477.38</v>
      </c>
      <c r="D33" s="29">
        <f>E33+F33+G33+I33+J33</f>
        <v>40253.599999999999</v>
      </c>
      <c r="E33" s="64">
        <v>0</v>
      </c>
      <c r="F33" s="64">
        <v>0</v>
      </c>
      <c r="G33" s="29">
        <v>20253.599999999999</v>
      </c>
      <c r="H33" s="63">
        <v>0</v>
      </c>
      <c r="I33" s="63">
        <v>0</v>
      </c>
      <c r="J33" s="63">
        <v>20000</v>
      </c>
      <c r="K33" s="63">
        <v>7223.78</v>
      </c>
      <c r="L33" s="9"/>
      <c r="M33" s="9"/>
      <c r="N33" s="9"/>
      <c r="O33" s="15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31.5" x14ac:dyDescent="0.25">
      <c r="A34" s="58">
        <v>18</v>
      </c>
      <c r="B34" s="24" t="s">
        <v>106</v>
      </c>
      <c r="C34" s="20">
        <f t="shared" si="0"/>
        <v>58573.83</v>
      </c>
      <c r="D34" s="29">
        <f t="shared" si="1"/>
        <v>48432.800000000003</v>
      </c>
      <c r="E34" s="64">
        <v>0</v>
      </c>
      <c r="F34" s="64">
        <v>0</v>
      </c>
      <c r="G34" s="29">
        <v>28432.799999999999</v>
      </c>
      <c r="H34" s="63">
        <v>0</v>
      </c>
      <c r="I34" s="63">
        <v>0</v>
      </c>
      <c r="J34" s="63">
        <v>20000</v>
      </c>
      <c r="K34" s="63">
        <v>10141.030000000001</v>
      </c>
      <c r="O34" s="10"/>
    </row>
    <row r="35" spans="1:79" s="1" customFormat="1" ht="37.5" customHeight="1" x14ac:dyDescent="0.25">
      <c r="A35" s="58">
        <v>19</v>
      </c>
      <c r="B35" s="28" t="s">
        <v>107</v>
      </c>
      <c r="C35" s="20">
        <f>D35+K35</f>
        <v>51986.54</v>
      </c>
      <c r="D35" s="29">
        <f>E35+F35+G35+I35+J35</f>
        <v>43577.3</v>
      </c>
      <c r="E35" s="64">
        <v>0</v>
      </c>
      <c r="F35" s="64">
        <v>0</v>
      </c>
      <c r="G35" s="29">
        <v>23577.3</v>
      </c>
      <c r="H35" s="63">
        <v>0</v>
      </c>
      <c r="I35" s="63">
        <v>0</v>
      </c>
      <c r="J35" s="63">
        <v>20000</v>
      </c>
      <c r="K35" s="63">
        <v>8409.24</v>
      </c>
      <c r="L35" s="9"/>
      <c r="M35" s="9"/>
      <c r="N35" s="9"/>
      <c r="O35" s="17"/>
      <c r="P35" s="16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s="1" customFormat="1" ht="31.5" x14ac:dyDescent="0.25">
      <c r="A36" s="58">
        <v>20</v>
      </c>
      <c r="B36" s="28" t="s">
        <v>129</v>
      </c>
      <c r="C36" s="20">
        <f t="shared" si="0"/>
        <v>103707.69</v>
      </c>
      <c r="D36" s="29">
        <f t="shared" si="1"/>
        <v>81701</v>
      </c>
      <c r="E36" s="64">
        <v>0</v>
      </c>
      <c r="F36" s="64">
        <v>0</v>
      </c>
      <c r="G36" s="29">
        <f>45864+15837</f>
        <v>61701</v>
      </c>
      <c r="H36" s="63">
        <v>0</v>
      </c>
      <c r="I36" s="63">
        <v>0</v>
      </c>
      <c r="J36" s="63">
        <v>20000</v>
      </c>
      <c r="K36" s="63">
        <f>16358.16+5648.53</f>
        <v>22006.69</v>
      </c>
      <c r="L36" s="9"/>
      <c r="M36" s="9"/>
      <c r="N36" s="9"/>
      <c r="O36" s="1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s="1" customFormat="1" ht="31.5" x14ac:dyDescent="0.25">
      <c r="A37" s="58">
        <v>21</v>
      </c>
      <c r="B37" s="28" t="s">
        <v>130</v>
      </c>
      <c r="C37" s="20">
        <f t="shared" si="0"/>
        <v>142158.35999999999</v>
      </c>
      <c r="D37" s="29">
        <f t="shared" si="1"/>
        <v>109900</v>
      </c>
      <c r="E37" s="64">
        <v>0</v>
      </c>
      <c r="F37" s="64">
        <v>0</v>
      </c>
      <c r="G37" s="29">
        <f>39900+50000</f>
        <v>89900</v>
      </c>
      <c r="H37" s="63">
        <v>0</v>
      </c>
      <c r="I37" s="63">
        <v>0</v>
      </c>
      <c r="J37" s="63">
        <v>20000</v>
      </c>
      <c r="K37" s="63">
        <f>12198+20060.36</f>
        <v>32258.36</v>
      </c>
      <c r="L37" s="9"/>
      <c r="M37" s="9"/>
      <c r="N37" s="9"/>
      <c r="O37" s="1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s="1" customFormat="1" ht="31.5" x14ac:dyDescent="0.25">
      <c r="A38" s="58">
        <v>22</v>
      </c>
      <c r="B38" s="28" t="s">
        <v>131</v>
      </c>
      <c r="C38" s="20">
        <f t="shared" si="0"/>
        <v>161535.71000000002</v>
      </c>
      <c r="D38" s="29">
        <f t="shared" si="1"/>
        <v>70000</v>
      </c>
      <c r="E38" s="64">
        <v>0</v>
      </c>
      <c r="F38" s="64">
        <v>0</v>
      </c>
      <c r="G38" s="29">
        <v>50000</v>
      </c>
      <c r="H38" s="63">
        <v>0</v>
      </c>
      <c r="I38" s="63">
        <v>0</v>
      </c>
      <c r="J38" s="63">
        <v>20000</v>
      </c>
      <c r="K38" s="63">
        <v>91535.71</v>
      </c>
      <c r="L38" s="9"/>
      <c r="M38" s="9"/>
      <c r="N38" s="9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s="1" customFormat="1" ht="33.75" customHeight="1" x14ac:dyDescent="0.25">
      <c r="A39" s="58">
        <v>23</v>
      </c>
      <c r="B39" s="24" t="s">
        <v>108</v>
      </c>
      <c r="C39" s="20">
        <f>D39+K39</f>
        <v>74925.459999999992</v>
      </c>
      <c r="D39" s="29">
        <f>E39+F39+G39+I39+J39</f>
        <v>60485.599999999999</v>
      </c>
      <c r="E39" s="64">
        <v>0</v>
      </c>
      <c r="F39" s="64">
        <v>0</v>
      </c>
      <c r="G39" s="29">
        <v>40485.599999999999</v>
      </c>
      <c r="H39" s="63">
        <v>0</v>
      </c>
      <c r="I39" s="63">
        <v>0</v>
      </c>
      <c r="J39" s="63">
        <v>20000</v>
      </c>
      <c r="K39" s="63">
        <v>14439.86</v>
      </c>
      <c r="L39" s="9"/>
      <c r="M39" s="9"/>
      <c r="N39" s="9"/>
      <c r="O39" s="15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s="1" customFormat="1" ht="39" customHeight="1" x14ac:dyDescent="0.25">
      <c r="A40" s="58">
        <v>24</v>
      </c>
      <c r="B40" s="28" t="s">
        <v>132</v>
      </c>
      <c r="C40" s="20">
        <f t="shared" si="0"/>
        <v>115119.76000000001</v>
      </c>
      <c r="D40" s="29">
        <f t="shared" si="1"/>
        <v>70000</v>
      </c>
      <c r="E40" s="64">
        <v>0</v>
      </c>
      <c r="F40" s="64">
        <v>0</v>
      </c>
      <c r="G40" s="29">
        <v>50000</v>
      </c>
      <c r="H40" s="63">
        <v>0</v>
      </c>
      <c r="I40" s="63">
        <v>0</v>
      </c>
      <c r="J40" s="63">
        <v>20000</v>
      </c>
      <c r="K40" s="63">
        <v>45119.76</v>
      </c>
      <c r="L40" s="9"/>
      <c r="M40" s="9"/>
      <c r="N40" s="9"/>
      <c r="O40" s="15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s="1" customFormat="1" ht="35.25" customHeight="1" x14ac:dyDescent="0.25">
      <c r="A41" s="58">
        <v>25</v>
      </c>
      <c r="B41" s="28" t="s">
        <v>133</v>
      </c>
      <c r="C41" s="20">
        <f t="shared" si="0"/>
        <v>99857.81</v>
      </c>
      <c r="D41" s="29">
        <f t="shared" si="1"/>
        <v>70000</v>
      </c>
      <c r="E41" s="64">
        <v>0</v>
      </c>
      <c r="F41" s="64">
        <v>0</v>
      </c>
      <c r="G41" s="29">
        <v>50000</v>
      </c>
      <c r="H41" s="63">
        <v>0</v>
      </c>
      <c r="I41" s="63">
        <v>0</v>
      </c>
      <c r="J41" s="63">
        <v>20000</v>
      </c>
      <c r="K41" s="63">
        <v>29857.81</v>
      </c>
      <c r="L41" s="9"/>
      <c r="M41" s="9"/>
      <c r="N41" s="9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s="1" customFormat="1" ht="36.75" customHeight="1" x14ac:dyDescent="0.25">
      <c r="A42" s="58">
        <v>26</v>
      </c>
      <c r="B42" s="24" t="s">
        <v>134</v>
      </c>
      <c r="C42" s="20">
        <f>D42+K42</f>
        <v>132275.23000000001</v>
      </c>
      <c r="D42" s="29">
        <f>E42+F42+G42+I42+J42</f>
        <v>90379.6</v>
      </c>
      <c r="E42" s="64">
        <v>0</v>
      </c>
      <c r="F42" s="64">
        <v>0</v>
      </c>
      <c r="G42" s="29">
        <f>50000+20379.6</f>
        <v>70379.600000000006</v>
      </c>
      <c r="H42" s="63">
        <v>0</v>
      </c>
      <c r="I42" s="63">
        <v>0</v>
      </c>
      <c r="J42" s="63">
        <v>20000</v>
      </c>
      <c r="K42" s="63">
        <f>34626.91+7268.72</f>
        <v>41895.630000000005</v>
      </c>
      <c r="L42" s="9"/>
      <c r="M42" s="9"/>
      <c r="N42" s="9"/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s="1" customFormat="1" ht="31.5" x14ac:dyDescent="0.25">
      <c r="A43" s="58">
        <v>27</v>
      </c>
      <c r="B43" s="28" t="s">
        <v>112</v>
      </c>
      <c r="C43" s="20">
        <f t="shared" si="0"/>
        <v>137795.20000000001</v>
      </c>
      <c r="D43" s="29">
        <f t="shared" si="1"/>
        <v>70000</v>
      </c>
      <c r="E43" s="64">
        <v>0</v>
      </c>
      <c r="F43" s="64">
        <v>0</v>
      </c>
      <c r="G43" s="29">
        <v>50000</v>
      </c>
      <c r="H43" s="63">
        <v>0</v>
      </c>
      <c r="I43" s="63">
        <v>0</v>
      </c>
      <c r="J43" s="63">
        <v>20000</v>
      </c>
      <c r="K43" s="63">
        <v>67795.199999999997</v>
      </c>
      <c r="L43" s="9"/>
      <c r="M43" s="9"/>
      <c r="N43" s="9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s="1" customFormat="1" ht="31.5" x14ac:dyDescent="0.25">
      <c r="A44" s="58">
        <v>28</v>
      </c>
      <c r="B44" s="28" t="s">
        <v>113</v>
      </c>
      <c r="C44" s="20">
        <f t="shared" si="0"/>
        <v>89051.99</v>
      </c>
      <c r="D44" s="29">
        <f t="shared" si="1"/>
        <v>70000</v>
      </c>
      <c r="E44" s="64">
        <v>0</v>
      </c>
      <c r="F44" s="64">
        <v>0</v>
      </c>
      <c r="G44" s="29">
        <v>50000</v>
      </c>
      <c r="H44" s="63">
        <v>0</v>
      </c>
      <c r="I44" s="63">
        <v>0</v>
      </c>
      <c r="J44" s="63">
        <v>20000</v>
      </c>
      <c r="K44" s="63">
        <v>19051.990000000002</v>
      </c>
      <c r="L44" s="9"/>
      <c r="M44" s="9"/>
      <c r="N44" s="9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s="1" customFormat="1" ht="31.5" x14ac:dyDescent="0.25">
      <c r="A45" s="58">
        <v>29</v>
      </c>
      <c r="B45" s="24" t="s">
        <v>109</v>
      </c>
      <c r="C45" s="20">
        <f t="shared" si="0"/>
        <v>89568.16</v>
      </c>
      <c r="D45" s="29">
        <f t="shared" si="1"/>
        <v>70000</v>
      </c>
      <c r="E45" s="64">
        <v>0</v>
      </c>
      <c r="F45" s="64">
        <v>0</v>
      </c>
      <c r="G45" s="29">
        <v>50000</v>
      </c>
      <c r="H45" s="63">
        <v>0</v>
      </c>
      <c r="I45" s="63">
        <v>0</v>
      </c>
      <c r="J45" s="63">
        <v>20000</v>
      </c>
      <c r="K45" s="63">
        <v>19568.16</v>
      </c>
      <c r="L45" s="9"/>
      <c r="M45" s="9"/>
      <c r="N45" s="9"/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s="1" customFormat="1" ht="31.5" x14ac:dyDescent="0.25">
      <c r="A46" s="58">
        <v>30</v>
      </c>
      <c r="B46" s="24" t="s">
        <v>110</v>
      </c>
      <c r="C46" s="20">
        <f>D46+K46</f>
        <v>291176.21000000002</v>
      </c>
      <c r="D46" s="29">
        <f>E46+F46+G46+I46+J46</f>
        <v>211944</v>
      </c>
      <c r="E46" s="64">
        <v>0</v>
      </c>
      <c r="F46" s="64">
        <v>0</v>
      </c>
      <c r="G46" s="29">
        <f>50000+50000+42444+49500</f>
        <v>191944</v>
      </c>
      <c r="H46" s="63">
        <v>0</v>
      </c>
      <c r="I46" s="63">
        <v>0</v>
      </c>
      <c r="J46" s="63">
        <v>20000</v>
      </c>
      <c r="K46" s="63">
        <f>18910.11+27528.74+15138.36+17655</f>
        <v>79232.210000000006</v>
      </c>
      <c r="L46" s="9"/>
      <c r="M46" s="9"/>
      <c r="N46" s="9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s="1" customFormat="1" ht="31.5" x14ac:dyDescent="0.25">
      <c r="A47" s="58">
        <v>31</v>
      </c>
      <c r="B47" s="28" t="s">
        <v>111</v>
      </c>
      <c r="C47" s="20">
        <f t="shared" si="0"/>
        <v>102664.95999999999</v>
      </c>
      <c r="D47" s="29">
        <f t="shared" si="1"/>
        <v>70000</v>
      </c>
      <c r="E47" s="64">
        <v>0</v>
      </c>
      <c r="F47" s="64">
        <v>0</v>
      </c>
      <c r="G47" s="29">
        <v>50000</v>
      </c>
      <c r="H47" s="63">
        <v>0</v>
      </c>
      <c r="I47" s="63">
        <v>0</v>
      </c>
      <c r="J47" s="63">
        <v>20000</v>
      </c>
      <c r="K47" s="63">
        <v>32664.959999999999</v>
      </c>
      <c r="L47" s="9"/>
      <c r="M47" s="9"/>
      <c r="N47" s="9"/>
      <c r="O47" s="1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s="1" customFormat="1" ht="31.5" x14ac:dyDescent="0.25">
      <c r="A48" s="58">
        <v>32</v>
      </c>
      <c r="B48" s="24" t="s">
        <v>114</v>
      </c>
      <c r="C48" s="20">
        <f t="shared" si="0"/>
        <v>113202.98999999999</v>
      </c>
      <c r="D48" s="29">
        <f t="shared" si="1"/>
        <v>88700</v>
      </c>
      <c r="E48" s="64">
        <v>0</v>
      </c>
      <c r="F48" s="64">
        <v>0</v>
      </c>
      <c r="G48" s="29">
        <f>46713.6+10238.4+11748</f>
        <v>68700</v>
      </c>
      <c r="H48" s="63">
        <v>0</v>
      </c>
      <c r="I48" s="63">
        <v>0</v>
      </c>
      <c r="J48" s="63">
        <v>20000</v>
      </c>
      <c r="K48" s="63">
        <f>16661.18+3651.69+4190.12</f>
        <v>24502.989999999998</v>
      </c>
      <c r="L48" s="9"/>
      <c r="M48" s="9"/>
      <c r="N48" s="9"/>
      <c r="O48" s="1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s="1" customFormat="1" ht="31.5" x14ac:dyDescent="0.25">
      <c r="A49" s="58">
        <v>33</v>
      </c>
      <c r="B49" s="86" t="s">
        <v>117</v>
      </c>
      <c r="C49" s="20">
        <f t="shared" si="0"/>
        <v>32600.720000000001</v>
      </c>
      <c r="D49" s="29">
        <f t="shared" si="1"/>
        <v>29288</v>
      </c>
      <c r="E49" s="64">
        <v>0</v>
      </c>
      <c r="F49" s="64">
        <v>0</v>
      </c>
      <c r="G49" s="29">
        <v>9288</v>
      </c>
      <c r="H49" s="63">
        <v>0</v>
      </c>
      <c r="I49" s="63">
        <v>0</v>
      </c>
      <c r="J49" s="63">
        <v>20000</v>
      </c>
      <c r="K49" s="63">
        <v>3312.72</v>
      </c>
      <c r="L49" s="9"/>
      <c r="M49" s="9"/>
      <c r="N49" s="9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s="1" customFormat="1" ht="42" customHeight="1" x14ac:dyDescent="0.25">
      <c r="A50" s="58">
        <v>34</v>
      </c>
      <c r="B50" s="28" t="s">
        <v>115</v>
      </c>
      <c r="C50" s="20">
        <f t="shared" si="0"/>
        <v>194306.79</v>
      </c>
      <c r="D50" s="29">
        <f t="shared" si="1"/>
        <v>120000</v>
      </c>
      <c r="E50" s="64">
        <v>0</v>
      </c>
      <c r="F50" s="64">
        <v>0</v>
      </c>
      <c r="G50" s="29">
        <f>50000+50000</f>
        <v>100000</v>
      </c>
      <c r="H50" s="63">
        <v>0</v>
      </c>
      <c r="I50" s="63">
        <v>0</v>
      </c>
      <c r="J50" s="63">
        <v>20000</v>
      </c>
      <c r="K50" s="63">
        <f>52602.91+21703.88</f>
        <v>74306.790000000008</v>
      </c>
      <c r="L50" s="9"/>
      <c r="M50" s="9"/>
      <c r="N50" s="9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s="193" customFormat="1" ht="39" customHeight="1" x14ac:dyDescent="0.25">
      <c r="A51" s="188">
        <v>35</v>
      </c>
      <c r="B51" s="185" t="s">
        <v>92</v>
      </c>
      <c r="C51" s="189">
        <v>78021.919999999998</v>
      </c>
      <c r="D51" s="189">
        <v>62768</v>
      </c>
      <c r="E51" s="189">
        <v>0</v>
      </c>
      <c r="F51" s="189">
        <v>0</v>
      </c>
      <c r="G51" s="189">
        <v>42768</v>
      </c>
      <c r="H51" s="189">
        <v>0</v>
      </c>
      <c r="I51" s="186">
        <v>0</v>
      </c>
      <c r="J51" s="186">
        <v>20000</v>
      </c>
      <c r="K51" s="186">
        <v>15253.92</v>
      </c>
      <c r="L51" s="190"/>
      <c r="M51" s="190"/>
      <c r="N51" s="190"/>
      <c r="O51" s="191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</row>
    <row r="52" spans="1:79" s="193" customFormat="1" ht="36" customHeight="1" x14ac:dyDescent="0.25">
      <c r="A52" s="188">
        <v>36</v>
      </c>
      <c r="B52" s="185" t="s">
        <v>93</v>
      </c>
      <c r="C52" s="189">
        <v>89060.21</v>
      </c>
      <c r="D52" s="189">
        <v>70000</v>
      </c>
      <c r="E52" s="189">
        <v>0</v>
      </c>
      <c r="F52" s="189">
        <v>0</v>
      </c>
      <c r="G52" s="189">
        <v>50000</v>
      </c>
      <c r="H52" s="186">
        <v>0</v>
      </c>
      <c r="I52" s="186">
        <v>0</v>
      </c>
      <c r="J52" s="186">
        <v>20000</v>
      </c>
      <c r="K52" s="186">
        <v>19060.21</v>
      </c>
      <c r="L52" s="190"/>
      <c r="M52" s="190"/>
      <c r="N52" s="190"/>
      <c r="O52" s="191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</row>
    <row r="53" spans="1:79" s="193" customFormat="1" ht="42.75" customHeight="1" x14ac:dyDescent="0.25">
      <c r="A53" s="188">
        <v>37</v>
      </c>
      <c r="B53" s="185" t="s">
        <v>94</v>
      </c>
      <c r="C53" s="189">
        <v>44784.67</v>
      </c>
      <c r="D53" s="189">
        <v>38268.800000000003</v>
      </c>
      <c r="E53" s="186">
        <v>0</v>
      </c>
      <c r="F53" s="186">
        <v>0</v>
      </c>
      <c r="G53" s="189">
        <v>18268.8</v>
      </c>
      <c r="H53" s="186">
        <v>0</v>
      </c>
      <c r="I53" s="186">
        <v>0</v>
      </c>
      <c r="J53" s="186">
        <v>20000</v>
      </c>
      <c r="K53" s="186">
        <v>6515.87</v>
      </c>
      <c r="L53" s="190"/>
      <c r="M53" s="190"/>
      <c r="N53" s="190"/>
      <c r="O53" s="191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</row>
    <row r="54" spans="1:79" s="90" customFormat="1" ht="43.5" customHeight="1" x14ac:dyDescent="0.25">
      <c r="A54" s="58">
        <v>38</v>
      </c>
      <c r="B54" s="91" t="s">
        <v>135</v>
      </c>
      <c r="C54" s="29">
        <f>D54+K54</f>
        <v>714370</v>
      </c>
      <c r="D54" s="29">
        <f>F54+G54+J54</f>
        <v>510000</v>
      </c>
      <c r="E54" s="63">
        <v>0</v>
      </c>
      <c r="F54" s="63">
        <v>150000</v>
      </c>
      <c r="G54" s="29">
        <v>350000</v>
      </c>
      <c r="H54" s="63">
        <v>0</v>
      </c>
      <c r="I54" s="63">
        <v>0</v>
      </c>
      <c r="J54" s="63">
        <v>10000</v>
      </c>
      <c r="K54" s="63">
        <v>204370</v>
      </c>
      <c r="L54" s="50"/>
      <c r="M54" s="50"/>
      <c r="N54" s="50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</row>
    <row r="55" spans="1:79" s="90" customFormat="1" ht="45.75" customHeight="1" x14ac:dyDescent="0.25">
      <c r="A55" s="58">
        <v>39</v>
      </c>
      <c r="B55" s="28" t="s">
        <v>136</v>
      </c>
      <c r="C55" s="29">
        <f t="shared" ref="C55:C59" si="2">D55+K55</f>
        <v>150874</v>
      </c>
      <c r="D55" s="29">
        <f t="shared" ref="D55:D59" si="3">F55+G55+J55</f>
        <v>110000</v>
      </c>
      <c r="E55" s="63">
        <v>0</v>
      </c>
      <c r="F55" s="63">
        <v>30000</v>
      </c>
      <c r="G55" s="29">
        <v>70000</v>
      </c>
      <c r="H55" s="63">
        <v>0</v>
      </c>
      <c r="I55" s="63">
        <v>0</v>
      </c>
      <c r="J55" s="63">
        <v>10000</v>
      </c>
      <c r="K55" s="63">
        <v>40874</v>
      </c>
      <c r="L55" s="50"/>
      <c r="M55" s="50"/>
      <c r="N55" s="50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</row>
    <row r="56" spans="1:79" s="90" customFormat="1" ht="50.25" customHeight="1" x14ac:dyDescent="0.25">
      <c r="A56" s="58">
        <v>40</v>
      </c>
      <c r="B56" s="28" t="s">
        <v>137</v>
      </c>
      <c r="C56" s="29">
        <f t="shared" si="2"/>
        <v>150874</v>
      </c>
      <c r="D56" s="29">
        <f t="shared" si="3"/>
        <v>110000</v>
      </c>
      <c r="E56" s="63">
        <v>0</v>
      </c>
      <c r="F56" s="63">
        <v>30000</v>
      </c>
      <c r="G56" s="29">
        <v>70000</v>
      </c>
      <c r="H56" s="63">
        <v>0</v>
      </c>
      <c r="I56" s="63">
        <v>0</v>
      </c>
      <c r="J56" s="63">
        <v>10000</v>
      </c>
      <c r="K56" s="63">
        <v>40874</v>
      </c>
      <c r="L56" s="50"/>
      <c r="M56" s="50"/>
      <c r="N56" s="50"/>
      <c r="O56" s="88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</row>
    <row r="57" spans="1:79" s="90" customFormat="1" ht="45.75" customHeight="1" x14ac:dyDescent="0.25">
      <c r="A57" s="58">
        <v>41</v>
      </c>
      <c r="B57" s="91" t="s">
        <v>138</v>
      </c>
      <c r="C57" s="29">
        <f t="shared" si="2"/>
        <v>291748</v>
      </c>
      <c r="D57" s="29">
        <f t="shared" si="3"/>
        <v>210000</v>
      </c>
      <c r="E57" s="29">
        <v>0</v>
      </c>
      <c r="F57" s="29">
        <v>60000</v>
      </c>
      <c r="G57" s="29">
        <v>140000</v>
      </c>
      <c r="H57" s="29">
        <v>0</v>
      </c>
      <c r="I57" s="63">
        <v>0</v>
      </c>
      <c r="J57" s="63">
        <v>10000</v>
      </c>
      <c r="K57" s="63">
        <v>81748</v>
      </c>
      <c r="L57" s="50"/>
      <c r="M57" s="50"/>
      <c r="N57" s="50"/>
      <c r="O57" s="88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</row>
    <row r="58" spans="1:79" s="90" customFormat="1" ht="57" customHeight="1" x14ac:dyDescent="0.25">
      <c r="A58" s="58">
        <v>42</v>
      </c>
      <c r="B58" s="28" t="s">
        <v>139</v>
      </c>
      <c r="C58" s="29">
        <f t="shared" si="2"/>
        <v>150874</v>
      </c>
      <c r="D58" s="29">
        <f t="shared" si="3"/>
        <v>110000</v>
      </c>
      <c r="E58" s="29">
        <v>0</v>
      </c>
      <c r="F58" s="29">
        <v>30000</v>
      </c>
      <c r="G58" s="29">
        <v>70000</v>
      </c>
      <c r="H58" s="63">
        <v>0</v>
      </c>
      <c r="I58" s="63">
        <v>0</v>
      </c>
      <c r="J58" s="63">
        <v>10000</v>
      </c>
      <c r="K58" s="63">
        <v>40874</v>
      </c>
      <c r="L58" s="50"/>
      <c r="M58" s="50"/>
      <c r="N58" s="50"/>
      <c r="O58" s="88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</row>
    <row r="59" spans="1:79" s="90" customFormat="1" ht="45" customHeight="1" x14ac:dyDescent="0.25">
      <c r="A59" s="58">
        <v>43</v>
      </c>
      <c r="B59" s="28" t="s">
        <v>140</v>
      </c>
      <c r="C59" s="29">
        <f t="shared" si="2"/>
        <v>432622</v>
      </c>
      <c r="D59" s="29">
        <f t="shared" si="3"/>
        <v>310000</v>
      </c>
      <c r="E59" s="63">
        <v>0</v>
      </c>
      <c r="F59" s="63">
        <v>90000</v>
      </c>
      <c r="G59" s="29">
        <v>210000</v>
      </c>
      <c r="H59" s="63">
        <v>0</v>
      </c>
      <c r="I59" s="63">
        <v>0</v>
      </c>
      <c r="J59" s="63">
        <v>10000</v>
      </c>
      <c r="K59" s="63">
        <v>122622</v>
      </c>
      <c r="L59" s="50"/>
      <c r="M59" s="50"/>
      <c r="N59" s="50"/>
      <c r="O59" s="88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</row>
    <row r="60" spans="1:79" s="1" customFormat="1" ht="18.75" x14ac:dyDescent="0.3">
      <c r="A60" s="8"/>
      <c r="B60" s="49"/>
      <c r="C60" s="8"/>
      <c r="D60" s="49"/>
      <c r="E60" s="8"/>
      <c r="F60" s="8"/>
      <c r="G60" s="49"/>
      <c r="H60" s="49"/>
      <c r="I60" s="49"/>
      <c r="J60" s="49"/>
      <c r="K60" s="62"/>
      <c r="L60" s="9"/>
      <c r="M60" s="9"/>
      <c r="N60" s="9"/>
      <c r="O60" s="1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x14ac:dyDescent="0.25">
      <c r="A61" s="122" t="s">
        <v>0</v>
      </c>
      <c r="B61" s="122"/>
      <c r="C61" s="122"/>
      <c r="D61" s="122"/>
      <c r="E61" s="122"/>
      <c r="F61"/>
      <c r="G61" s="7"/>
      <c r="H61"/>
      <c r="I61"/>
      <c r="J61" s="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79" x14ac:dyDescent="0.25">
      <c r="A62" s="122"/>
      <c r="B62" s="122"/>
      <c r="C62" s="122"/>
      <c r="D62" s="122"/>
      <c r="E62" s="122"/>
      <c r="F62"/>
      <c r="G62" s="7"/>
      <c r="H62"/>
      <c r="I62"/>
      <c r="J62" s="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79" x14ac:dyDescent="0.25">
      <c r="A63" s="122"/>
      <c r="B63" s="122"/>
      <c r="C63" s="122"/>
      <c r="D63" s="122"/>
      <c r="E63" s="122"/>
      <c r="F63"/>
      <c r="G63" s="7"/>
      <c r="H63"/>
      <c r="I63"/>
      <c r="J63" s="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79" x14ac:dyDescent="0.25">
      <c r="A64" s="122"/>
      <c r="B64" s="122"/>
      <c r="C64" s="122"/>
      <c r="D64" s="122"/>
      <c r="E64" s="122"/>
      <c r="F64"/>
      <c r="G64" s="7"/>
      <c r="H64"/>
      <c r="I64"/>
      <c r="J64" s="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79" ht="18.75" x14ac:dyDescent="0.3">
      <c r="A65" s="122"/>
      <c r="B65" s="122"/>
      <c r="C65" s="122"/>
      <c r="D65" s="122"/>
      <c r="E65" s="122"/>
      <c r="F65"/>
      <c r="G65" s="7"/>
      <c r="H65"/>
      <c r="I65"/>
      <c r="J65" s="7"/>
      <c r="K65" s="158" t="s">
        <v>91</v>
      </c>
      <c r="L65" s="158"/>
      <c r="M65"/>
      <c r="N65"/>
      <c r="O65"/>
      <c r="P65"/>
      <c r="Q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79" s="1" customFormat="1" x14ac:dyDescent="0.25">
      <c r="A66" s="8"/>
      <c r="B66" s="49"/>
      <c r="C66" s="8"/>
      <c r="D66" s="49"/>
      <c r="E66" s="8"/>
      <c r="F66" s="8"/>
      <c r="G66" s="49"/>
      <c r="H66" s="49"/>
      <c r="I66" s="49"/>
      <c r="J66" s="49"/>
      <c r="K66" s="50"/>
      <c r="L66" s="9"/>
      <c r="M66" s="9"/>
      <c r="N66" s="9"/>
      <c r="O66" s="1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1" customFormat="1" x14ac:dyDescent="0.25">
      <c r="A67" s="8"/>
      <c r="B67" s="49"/>
      <c r="C67" s="8"/>
      <c r="D67" s="49"/>
      <c r="E67" s="8"/>
      <c r="F67" s="8"/>
      <c r="G67" s="49"/>
      <c r="H67" s="49"/>
      <c r="I67" s="49"/>
      <c r="J67" s="49"/>
      <c r="K67" s="50"/>
      <c r="L67" s="9"/>
      <c r="M67" s="9"/>
      <c r="N67" s="9"/>
      <c r="O67" s="1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1" customFormat="1" x14ac:dyDescent="0.25">
      <c r="A68" s="8"/>
      <c r="B68" s="49"/>
      <c r="C68" s="8"/>
      <c r="D68" s="49"/>
      <c r="E68" s="8"/>
      <c r="F68" s="8"/>
      <c r="G68" s="49"/>
      <c r="H68" s="49"/>
      <c r="I68" s="49"/>
      <c r="J68" s="49"/>
      <c r="K68" s="50"/>
      <c r="L68" s="9"/>
      <c r="M68" s="9"/>
      <c r="N68" s="9"/>
      <c r="O68" s="10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1" customFormat="1" x14ac:dyDescent="0.25">
      <c r="A69" s="8"/>
      <c r="B69" s="49"/>
      <c r="C69" s="8"/>
      <c r="D69" s="49"/>
      <c r="E69" s="8"/>
      <c r="F69" s="8"/>
      <c r="G69" s="49"/>
      <c r="H69" s="49"/>
      <c r="I69" s="49"/>
      <c r="J69" s="49"/>
      <c r="K69" s="50"/>
      <c r="L69" s="9"/>
      <c r="M69" s="9"/>
      <c r="N69" s="9"/>
      <c r="O69" s="10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1" customFormat="1" x14ac:dyDescent="0.25">
      <c r="A70" s="8"/>
      <c r="B70" s="49"/>
      <c r="C70" s="8"/>
      <c r="D70" s="49"/>
      <c r="E70" s="8"/>
      <c r="F70" s="8"/>
      <c r="G70" s="49"/>
      <c r="H70" s="49"/>
      <c r="I70" s="49"/>
      <c r="J70" s="49"/>
      <c r="K70" s="50"/>
      <c r="L70" s="9"/>
      <c r="M70" s="9"/>
      <c r="N70" s="9"/>
      <c r="O70" s="1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1" customFormat="1" x14ac:dyDescent="0.25">
      <c r="A71" s="8"/>
      <c r="B71" s="49"/>
      <c r="C71" s="8"/>
      <c r="D71" s="49"/>
      <c r="E71" s="8"/>
      <c r="F71" s="8"/>
      <c r="G71" s="49"/>
      <c r="H71" s="49"/>
      <c r="I71" s="49"/>
      <c r="J71" s="49"/>
      <c r="K71" s="50"/>
      <c r="L71" s="9"/>
      <c r="M71" s="9"/>
      <c r="N71" s="9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1" customFormat="1" x14ac:dyDescent="0.25">
      <c r="A72" s="8"/>
      <c r="B72" s="49"/>
      <c r="C72" s="8"/>
      <c r="D72" s="49"/>
      <c r="E72" s="8"/>
      <c r="F72" s="8"/>
      <c r="G72" s="49"/>
      <c r="H72" s="49"/>
      <c r="I72" s="49"/>
      <c r="J72" s="49"/>
      <c r="K72" s="50"/>
      <c r="L72" s="9"/>
      <c r="M72" s="9"/>
      <c r="N72" s="9"/>
      <c r="O72" s="1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1" customFormat="1" x14ac:dyDescent="0.25">
      <c r="A73" s="8"/>
      <c r="B73" s="49"/>
      <c r="C73" s="8"/>
      <c r="D73" s="49"/>
      <c r="E73" s="8"/>
      <c r="F73" s="8"/>
      <c r="G73" s="49"/>
      <c r="H73" s="49"/>
      <c r="I73" s="49"/>
      <c r="J73" s="49"/>
      <c r="K73" s="50"/>
      <c r="L73" s="9"/>
      <c r="M73" s="9"/>
      <c r="N73" s="9"/>
      <c r="O73" s="1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1" customFormat="1" x14ac:dyDescent="0.25">
      <c r="A74" s="8"/>
      <c r="B74" s="49"/>
      <c r="C74" s="8"/>
      <c r="D74" s="49"/>
      <c r="E74" s="8"/>
      <c r="F74" s="8"/>
      <c r="G74" s="49"/>
      <c r="H74" s="49"/>
      <c r="I74" s="49"/>
      <c r="J74" s="49"/>
      <c r="K74" s="50"/>
      <c r="L74" s="9"/>
      <c r="M74" s="9"/>
      <c r="N74" s="9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1" customFormat="1" x14ac:dyDescent="0.25">
      <c r="A75" s="8"/>
      <c r="B75" s="49"/>
      <c r="C75" s="8"/>
      <c r="D75" s="49"/>
      <c r="E75" s="8"/>
      <c r="F75" s="8"/>
      <c r="G75" s="49"/>
      <c r="H75" s="49"/>
      <c r="I75" s="49"/>
      <c r="J75" s="49"/>
      <c r="K75" s="50"/>
      <c r="L75" s="9"/>
      <c r="M75" s="9"/>
      <c r="N75" s="9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1" customFormat="1" x14ac:dyDescent="0.25">
      <c r="A76" s="8"/>
      <c r="B76" s="49"/>
      <c r="C76" s="8"/>
      <c r="D76" s="49"/>
      <c r="E76" s="8"/>
      <c r="F76" s="8"/>
      <c r="G76" s="49"/>
      <c r="H76" s="49"/>
      <c r="I76" s="49"/>
      <c r="J76" s="49"/>
      <c r="K76" s="50"/>
      <c r="L76" s="9"/>
      <c r="M76" s="9"/>
      <c r="N76" s="9"/>
      <c r="O76" s="1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1" customFormat="1" x14ac:dyDescent="0.25">
      <c r="A77" s="8"/>
      <c r="B77" s="49"/>
      <c r="C77" s="8"/>
      <c r="D77" s="49"/>
      <c r="E77" s="8"/>
      <c r="F77" s="8"/>
      <c r="G77" s="49"/>
      <c r="H77" s="49"/>
      <c r="I77" s="49"/>
      <c r="J77" s="49"/>
      <c r="K77" s="50"/>
      <c r="L77" s="9"/>
      <c r="M77" s="9"/>
      <c r="N77" s="9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1" customFormat="1" x14ac:dyDescent="0.25">
      <c r="A78" s="8"/>
      <c r="B78" s="49"/>
      <c r="C78" s="8"/>
      <c r="D78" s="49"/>
      <c r="E78" s="8"/>
      <c r="F78" s="8"/>
      <c r="G78" s="49"/>
      <c r="H78" s="49"/>
      <c r="I78" s="49"/>
      <c r="J78" s="49"/>
      <c r="K78" s="50"/>
      <c r="L78" s="9"/>
      <c r="M78" s="9"/>
      <c r="N78" s="9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1" customFormat="1" x14ac:dyDescent="0.25">
      <c r="A79" s="8"/>
      <c r="B79" s="49"/>
      <c r="C79" s="8"/>
      <c r="D79" s="49"/>
      <c r="E79" s="8"/>
      <c r="F79" s="8"/>
      <c r="G79" s="49"/>
      <c r="H79" s="49"/>
      <c r="I79" s="49"/>
      <c r="J79" s="49"/>
      <c r="K79" s="50"/>
      <c r="L79" s="9"/>
      <c r="M79" s="9"/>
      <c r="N79" s="9"/>
      <c r="O79" s="1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s="1" customFormat="1" x14ac:dyDescent="0.25">
      <c r="A80" s="8"/>
      <c r="B80" s="49"/>
      <c r="C80" s="8"/>
      <c r="D80" s="49"/>
      <c r="E80" s="8"/>
      <c r="F80" s="8"/>
      <c r="G80" s="49"/>
      <c r="H80" s="49"/>
      <c r="I80" s="49"/>
      <c r="J80" s="49"/>
      <c r="K80" s="50"/>
      <c r="L80" s="9"/>
      <c r="M80" s="9"/>
      <c r="N80" s="9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s="1" customFormat="1" x14ac:dyDescent="0.25">
      <c r="A81" s="8"/>
      <c r="B81" s="49"/>
      <c r="C81" s="8"/>
      <c r="D81" s="49"/>
      <c r="E81" s="8"/>
      <c r="F81" s="8"/>
      <c r="G81" s="49"/>
      <c r="H81" s="49"/>
      <c r="I81" s="49"/>
      <c r="J81" s="49"/>
      <c r="K81" s="50"/>
      <c r="L81" s="9"/>
      <c r="M81" s="9"/>
      <c r="N81" s="9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s="1" customFormat="1" x14ac:dyDescent="0.25">
      <c r="A82" s="8"/>
      <c r="B82" s="49"/>
      <c r="C82" s="8"/>
      <c r="D82" s="49"/>
      <c r="E82" s="8"/>
      <c r="F82" s="8"/>
      <c r="G82" s="49"/>
      <c r="H82" s="49"/>
      <c r="I82" s="49"/>
      <c r="J82" s="49"/>
      <c r="K82" s="50"/>
      <c r="L82" s="9"/>
      <c r="M82" s="9"/>
      <c r="N82" s="9"/>
      <c r="O82" s="1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s="1" customFormat="1" x14ac:dyDescent="0.25">
      <c r="A83" s="8"/>
      <c r="B83" s="49"/>
      <c r="C83" s="8"/>
      <c r="D83" s="49"/>
      <c r="E83" s="8"/>
      <c r="F83" s="8"/>
      <c r="G83" s="49"/>
      <c r="H83" s="49"/>
      <c r="I83" s="49"/>
      <c r="J83" s="49"/>
      <c r="K83" s="50"/>
      <c r="L83" s="9"/>
      <c r="M83" s="9"/>
      <c r="N83" s="9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s="1" customFormat="1" x14ac:dyDescent="0.25">
      <c r="A84" s="8"/>
      <c r="B84" s="49"/>
      <c r="C84" s="8"/>
      <c r="D84" s="49"/>
      <c r="E84" s="8"/>
      <c r="F84" s="8"/>
      <c r="G84" s="49"/>
      <c r="H84" s="49"/>
      <c r="I84" s="49"/>
      <c r="J84" s="49"/>
      <c r="K84" s="50"/>
      <c r="L84" s="9"/>
      <c r="M84" s="9"/>
      <c r="N84" s="9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s="1" customFormat="1" x14ac:dyDescent="0.25">
      <c r="A85" s="8"/>
      <c r="B85" s="49"/>
      <c r="C85" s="8"/>
      <c r="D85" s="49"/>
      <c r="E85" s="8"/>
      <c r="F85" s="8"/>
      <c r="G85" s="49"/>
      <c r="H85" s="49"/>
      <c r="I85" s="49"/>
      <c r="J85" s="49"/>
      <c r="K85" s="50"/>
      <c r="L85" s="9"/>
      <c r="M85" s="9"/>
      <c r="N85" s="9"/>
      <c r="O85" s="1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s="1" customFormat="1" x14ac:dyDescent="0.25">
      <c r="A86" s="8"/>
      <c r="B86" s="49"/>
      <c r="C86" s="8"/>
      <c r="D86" s="49"/>
      <c r="E86" s="8"/>
      <c r="F86" s="8"/>
      <c r="G86" s="49"/>
      <c r="H86" s="49"/>
      <c r="I86" s="49"/>
      <c r="J86" s="49"/>
      <c r="K86" s="50"/>
      <c r="L86" s="9"/>
      <c r="M86" s="9"/>
      <c r="N86" s="9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s="1" customFormat="1" x14ac:dyDescent="0.25">
      <c r="A87" s="8"/>
      <c r="B87" s="49"/>
      <c r="C87" s="8"/>
      <c r="D87" s="49"/>
      <c r="E87" s="8"/>
      <c r="F87" s="8"/>
      <c r="G87" s="49"/>
      <c r="H87" s="49"/>
      <c r="I87" s="49"/>
      <c r="J87" s="49"/>
      <c r="K87" s="50"/>
      <c r="L87" s="9"/>
      <c r="M87" s="9"/>
      <c r="N87" s="9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s="1" customFormat="1" x14ac:dyDescent="0.25">
      <c r="A88" s="8"/>
      <c r="B88" s="49"/>
      <c r="C88" s="8"/>
      <c r="D88" s="49"/>
      <c r="E88" s="8"/>
      <c r="F88" s="8"/>
      <c r="G88" s="49"/>
      <c r="H88" s="49"/>
      <c r="I88" s="49"/>
      <c r="J88" s="49"/>
      <c r="K88" s="50"/>
      <c r="L88" s="9"/>
      <c r="M88" s="9"/>
      <c r="N88" s="9"/>
      <c r="O88" s="10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s="1" customFormat="1" x14ac:dyDescent="0.25">
      <c r="A89" s="8"/>
      <c r="B89" s="49"/>
      <c r="C89" s="8"/>
      <c r="D89" s="49"/>
      <c r="E89" s="8"/>
      <c r="F89" s="8"/>
      <c r="G89" s="49"/>
      <c r="H89" s="49"/>
      <c r="I89" s="49"/>
      <c r="J89" s="49"/>
      <c r="K89" s="50"/>
      <c r="L89" s="9"/>
      <c r="M89" s="9"/>
      <c r="N89" s="9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s="1" customFormat="1" x14ac:dyDescent="0.25">
      <c r="A90" s="8"/>
      <c r="B90" s="49"/>
      <c r="C90" s="8"/>
      <c r="D90" s="49"/>
      <c r="E90" s="8"/>
      <c r="F90" s="8"/>
      <c r="G90" s="49"/>
      <c r="H90" s="49"/>
      <c r="I90" s="49"/>
      <c r="J90" s="49"/>
      <c r="K90" s="50"/>
      <c r="L90" s="9"/>
      <c r="M90" s="9"/>
      <c r="N90" s="9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s="1" customFormat="1" x14ac:dyDescent="0.25">
      <c r="A91" s="8"/>
      <c r="B91" s="49"/>
      <c r="C91" s="8"/>
      <c r="D91" s="49"/>
      <c r="E91" s="8"/>
      <c r="F91" s="8"/>
      <c r="G91" s="49"/>
      <c r="H91" s="49"/>
      <c r="I91" s="49"/>
      <c r="J91" s="49"/>
      <c r="K91" s="50"/>
      <c r="L91" s="9"/>
      <c r="M91" s="9"/>
      <c r="N91" s="9"/>
      <c r="O91" s="10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s="1" customFormat="1" x14ac:dyDescent="0.25">
      <c r="A92" s="8"/>
      <c r="B92" s="49"/>
      <c r="C92" s="8"/>
      <c r="D92" s="49"/>
      <c r="E92" s="8"/>
      <c r="F92" s="8"/>
      <c r="G92" s="49"/>
      <c r="H92" s="49"/>
      <c r="I92" s="49"/>
      <c r="J92" s="49"/>
      <c r="K92" s="50"/>
      <c r="L92" s="9"/>
      <c r="M92" s="9"/>
      <c r="N92" s="9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s="1" customFormat="1" x14ac:dyDescent="0.25">
      <c r="A93" s="8"/>
      <c r="B93" s="49"/>
      <c r="C93" s="8"/>
      <c r="D93" s="49"/>
      <c r="E93" s="8"/>
      <c r="F93" s="8"/>
      <c r="G93" s="49"/>
      <c r="H93" s="49"/>
      <c r="I93" s="49"/>
      <c r="J93" s="49"/>
      <c r="K93" s="50"/>
      <c r="L93" s="9"/>
      <c r="M93" s="9"/>
      <c r="N93" s="9"/>
      <c r="O93" s="10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s="1" customFormat="1" x14ac:dyDescent="0.25">
      <c r="A94" s="8"/>
      <c r="B94" s="49"/>
      <c r="C94" s="8"/>
      <c r="D94" s="49"/>
      <c r="E94" s="8"/>
      <c r="F94" s="8"/>
      <c r="G94" s="49"/>
      <c r="H94" s="49"/>
      <c r="I94" s="49"/>
      <c r="J94" s="49"/>
      <c r="K94" s="50"/>
      <c r="L94" s="9"/>
      <c r="M94" s="9"/>
      <c r="N94" s="9"/>
      <c r="O94" s="10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s="1" customFormat="1" x14ac:dyDescent="0.25">
      <c r="A95" s="8"/>
      <c r="B95" s="49"/>
      <c r="C95" s="8"/>
      <c r="D95" s="49"/>
      <c r="E95" s="8"/>
      <c r="F95" s="8"/>
      <c r="G95" s="49"/>
      <c r="H95" s="49"/>
      <c r="I95" s="49"/>
      <c r="J95" s="49"/>
      <c r="K95" s="50"/>
      <c r="L95" s="9"/>
      <c r="M95" s="9"/>
      <c r="N95" s="9"/>
      <c r="O95" s="10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s="1" customFormat="1" x14ac:dyDescent="0.25">
      <c r="A96" s="8"/>
      <c r="B96" s="49"/>
      <c r="C96" s="8"/>
      <c r="D96" s="49"/>
      <c r="E96" s="8"/>
      <c r="F96" s="8"/>
      <c r="G96" s="49"/>
      <c r="H96" s="49"/>
      <c r="I96" s="49"/>
      <c r="J96" s="49"/>
      <c r="K96" s="50"/>
      <c r="L96" s="9"/>
      <c r="M96" s="9"/>
      <c r="N96" s="9"/>
      <c r="O96" s="1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s="1" customFormat="1" x14ac:dyDescent="0.25">
      <c r="A97" s="8"/>
      <c r="B97" s="49"/>
      <c r="C97" s="8"/>
      <c r="D97" s="49"/>
      <c r="E97" s="8"/>
      <c r="F97" s="8"/>
      <c r="G97" s="49"/>
      <c r="H97" s="49"/>
      <c r="I97" s="49"/>
      <c r="J97" s="49"/>
      <c r="K97" s="50"/>
      <c r="L97" s="9"/>
      <c r="M97" s="9"/>
      <c r="N97" s="9"/>
      <c r="O97" s="10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s="1" customFormat="1" x14ac:dyDescent="0.25">
      <c r="A98" s="8"/>
      <c r="B98" s="49"/>
      <c r="C98" s="8"/>
      <c r="D98" s="49"/>
      <c r="E98" s="8"/>
      <c r="F98" s="8"/>
      <c r="G98" s="49"/>
      <c r="H98" s="49"/>
      <c r="I98" s="49"/>
      <c r="J98" s="49"/>
      <c r="K98" s="50"/>
      <c r="L98" s="9"/>
      <c r="M98" s="9"/>
      <c r="N98" s="9"/>
      <c r="O98" s="10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s="1" customFormat="1" x14ac:dyDescent="0.25">
      <c r="A99" s="8"/>
      <c r="B99" s="49"/>
      <c r="C99" s="8"/>
      <c r="D99" s="49"/>
      <c r="E99" s="8"/>
      <c r="F99" s="8"/>
      <c r="G99" s="49"/>
      <c r="H99" s="49"/>
      <c r="I99" s="49"/>
      <c r="J99" s="49"/>
      <c r="K99" s="50"/>
      <c r="L99" s="9"/>
      <c r="M99" s="9"/>
      <c r="N99" s="9"/>
      <c r="O99" s="10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s="1" customFormat="1" x14ac:dyDescent="0.25">
      <c r="A100" s="8"/>
      <c r="B100" s="49"/>
      <c r="C100" s="8"/>
      <c r="D100" s="49"/>
      <c r="E100" s="8"/>
      <c r="F100" s="8"/>
      <c r="G100" s="49"/>
      <c r="H100" s="49"/>
      <c r="I100" s="49"/>
      <c r="J100" s="49"/>
      <c r="K100" s="50"/>
      <c r="L100" s="9"/>
      <c r="M100" s="9"/>
      <c r="N100" s="9"/>
      <c r="O100" s="10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s="1" customFormat="1" x14ac:dyDescent="0.25">
      <c r="A101" s="8"/>
      <c r="B101" s="49"/>
      <c r="C101" s="8"/>
      <c r="D101" s="49"/>
      <c r="E101" s="8"/>
      <c r="F101" s="8"/>
      <c r="G101" s="49"/>
      <c r="H101" s="49"/>
      <c r="I101" s="49"/>
      <c r="J101" s="49"/>
      <c r="K101" s="50"/>
      <c r="L101" s="9"/>
      <c r="M101" s="9"/>
      <c r="N101" s="9"/>
      <c r="O101" s="10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s="1" customFormat="1" x14ac:dyDescent="0.25">
      <c r="A102" s="8"/>
      <c r="B102" s="49"/>
      <c r="C102" s="8"/>
      <c r="D102" s="49"/>
      <c r="E102" s="8"/>
      <c r="F102" s="8"/>
      <c r="G102" s="49"/>
      <c r="H102" s="49"/>
      <c r="I102" s="49"/>
      <c r="J102" s="49"/>
      <c r="K102" s="50"/>
      <c r="L102" s="9"/>
      <c r="M102" s="9"/>
      <c r="N102" s="9"/>
      <c r="O102" s="10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s="1" customFormat="1" x14ac:dyDescent="0.25">
      <c r="A103" s="8"/>
      <c r="B103" s="49"/>
      <c r="C103" s="8"/>
      <c r="D103" s="49"/>
      <c r="E103" s="8"/>
      <c r="F103" s="8"/>
      <c r="G103" s="49"/>
      <c r="H103" s="49"/>
      <c r="I103" s="49"/>
      <c r="J103" s="49"/>
      <c r="K103" s="50"/>
      <c r="L103" s="9"/>
      <c r="M103" s="9"/>
      <c r="N103" s="9"/>
      <c r="O103" s="10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s="1" customFormat="1" x14ac:dyDescent="0.25">
      <c r="A104" s="8"/>
      <c r="B104" s="49"/>
      <c r="C104" s="8"/>
      <c r="D104" s="49"/>
      <c r="E104" s="8"/>
      <c r="F104" s="8"/>
      <c r="G104" s="49"/>
      <c r="H104" s="49"/>
      <c r="I104" s="49"/>
      <c r="J104" s="49"/>
      <c r="K104" s="50"/>
      <c r="L104" s="9"/>
      <c r="M104" s="9"/>
      <c r="N104" s="9"/>
      <c r="O104" s="1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s="1" customFormat="1" x14ac:dyDescent="0.25">
      <c r="A105" s="8"/>
      <c r="B105" s="49"/>
      <c r="C105" s="8"/>
      <c r="D105" s="49"/>
      <c r="E105" s="8"/>
      <c r="F105" s="8"/>
      <c r="G105" s="49"/>
      <c r="H105" s="49"/>
      <c r="I105" s="49"/>
      <c r="J105" s="49"/>
      <c r="K105" s="50"/>
      <c r="L105" s="9"/>
      <c r="M105" s="9"/>
      <c r="N105" s="9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s="1" customFormat="1" x14ac:dyDescent="0.25">
      <c r="A106" s="8"/>
      <c r="B106" s="49"/>
      <c r="C106" s="8"/>
      <c r="D106" s="49"/>
      <c r="E106" s="8"/>
      <c r="F106" s="8"/>
      <c r="G106" s="49"/>
      <c r="H106" s="49"/>
      <c r="I106" s="49"/>
      <c r="J106" s="49"/>
      <c r="K106" s="50"/>
      <c r="L106" s="9"/>
      <c r="M106" s="9"/>
      <c r="N106" s="9"/>
      <c r="O106" s="10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 s="1" customFormat="1" x14ac:dyDescent="0.25">
      <c r="A107" s="8"/>
      <c r="B107" s="49"/>
      <c r="C107" s="8"/>
      <c r="D107" s="49"/>
      <c r="E107" s="8"/>
      <c r="F107" s="8"/>
      <c r="G107" s="49"/>
      <c r="H107" s="49"/>
      <c r="I107" s="49"/>
      <c r="J107" s="49"/>
      <c r="K107" s="50"/>
      <c r="L107" s="9"/>
      <c r="M107" s="9"/>
      <c r="N107" s="9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 s="1" customFormat="1" x14ac:dyDescent="0.25">
      <c r="A108" s="8"/>
      <c r="B108" s="49"/>
      <c r="C108" s="8"/>
      <c r="D108" s="49"/>
      <c r="E108" s="8"/>
      <c r="F108" s="8"/>
      <c r="G108" s="49"/>
      <c r="H108" s="49"/>
      <c r="I108" s="49"/>
      <c r="J108" s="49"/>
      <c r="K108" s="50"/>
      <c r="L108" s="9"/>
      <c r="M108" s="9"/>
      <c r="N108" s="9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 s="1" customFormat="1" x14ac:dyDescent="0.25">
      <c r="A109" s="8"/>
      <c r="B109" s="49"/>
      <c r="C109" s="8"/>
      <c r="D109" s="49"/>
      <c r="E109" s="8"/>
      <c r="F109" s="8"/>
      <c r="G109" s="49"/>
      <c r="H109" s="49"/>
      <c r="I109" s="49"/>
      <c r="J109" s="49"/>
      <c r="K109" s="50"/>
      <c r="L109" s="9"/>
      <c r="M109" s="9"/>
      <c r="N109" s="9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 s="1" customFormat="1" x14ac:dyDescent="0.25">
      <c r="A110" s="8"/>
      <c r="B110" s="49"/>
      <c r="C110" s="8"/>
      <c r="D110" s="49"/>
      <c r="E110" s="8"/>
      <c r="F110" s="8"/>
      <c r="G110" s="49"/>
      <c r="H110" s="49"/>
      <c r="I110" s="49"/>
      <c r="J110" s="49"/>
      <c r="K110" s="50"/>
      <c r="L110" s="9"/>
      <c r="M110" s="9"/>
      <c r="N110" s="9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 s="1" customFormat="1" x14ac:dyDescent="0.25">
      <c r="A111" s="8"/>
      <c r="B111" s="49"/>
      <c r="C111" s="8"/>
      <c r="D111" s="49"/>
      <c r="E111" s="8"/>
      <c r="F111" s="8"/>
      <c r="G111" s="49"/>
      <c r="H111" s="49"/>
      <c r="I111" s="49"/>
      <c r="J111" s="49"/>
      <c r="K111" s="50"/>
      <c r="L111" s="9"/>
      <c r="M111" s="9"/>
      <c r="N111" s="9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 s="1" customFormat="1" x14ac:dyDescent="0.25">
      <c r="A112" s="8"/>
      <c r="B112" s="49"/>
      <c r="C112" s="8"/>
      <c r="D112" s="49"/>
      <c r="E112" s="8"/>
      <c r="F112" s="8"/>
      <c r="G112" s="49"/>
      <c r="H112" s="49"/>
      <c r="I112" s="49"/>
      <c r="J112" s="49"/>
      <c r="K112" s="50"/>
      <c r="L112" s="9"/>
      <c r="M112" s="9"/>
      <c r="N112" s="9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 s="1" customFormat="1" x14ac:dyDescent="0.25">
      <c r="A113" s="8"/>
      <c r="B113" s="49"/>
      <c r="C113" s="8"/>
      <c r="D113" s="49"/>
      <c r="E113" s="8"/>
      <c r="F113" s="8"/>
      <c r="G113" s="49"/>
      <c r="H113" s="49"/>
      <c r="I113" s="49"/>
      <c r="J113" s="49"/>
      <c r="K113" s="50"/>
      <c r="L113" s="9"/>
      <c r="M113" s="9"/>
      <c r="N113" s="9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 s="1" customFormat="1" x14ac:dyDescent="0.25">
      <c r="A114" s="8"/>
      <c r="B114" s="49"/>
      <c r="C114" s="8"/>
      <c r="D114" s="49"/>
      <c r="E114" s="8"/>
      <c r="F114" s="8"/>
      <c r="G114" s="49"/>
      <c r="H114" s="49"/>
      <c r="I114" s="49"/>
      <c r="J114" s="49"/>
      <c r="K114" s="50"/>
      <c r="L114" s="9"/>
      <c r="M114" s="9"/>
      <c r="N114" s="9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 s="1" customFormat="1" x14ac:dyDescent="0.25">
      <c r="A115" s="8"/>
      <c r="B115" s="49"/>
      <c r="C115" s="8"/>
      <c r="D115" s="49"/>
      <c r="E115" s="8"/>
      <c r="F115" s="8"/>
      <c r="G115" s="49"/>
      <c r="H115" s="49"/>
      <c r="I115" s="49"/>
      <c r="J115" s="49"/>
      <c r="K115" s="50"/>
      <c r="L115" s="9"/>
      <c r="M115" s="9"/>
      <c r="N115" s="9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 s="1" customFormat="1" x14ac:dyDescent="0.25">
      <c r="A116" s="8"/>
      <c r="B116" s="49"/>
      <c r="C116" s="8"/>
      <c r="D116" s="49"/>
      <c r="E116" s="8"/>
      <c r="F116" s="8"/>
      <c r="G116" s="49"/>
      <c r="H116" s="49"/>
      <c r="I116" s="49"/>
      <c r="J116" s="49"/>
      <c r="K116" s="50"/>
      <c r="L116" s="9"/>
      <c r="M116" s="9"/>
      <c r="N116" s="9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9" s="1" customFormat="1" x14ac:dyDescent="0.25">
      <c r="A117" s="8"/>
      <c r="B117" s="49"/>
      <c r="C117" s="8"/>
      <c r="D117" s="49"/>
      <c r="E117" s="8"/>
      <c r="F117" s="8"/>
      <c r="G117" s="49"/>
      <c r="H117" s="49"/>
      <c r="I117" s="49"/>
      <c r="J117" s="49"/>
      <c r="K117" s="50"/>
      <c r="L117" s="9"/>
      <c r="M117" s="9"/>
      <c r="N117" s="9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:79" s="1" customFormat="1" x14ac:dyDescent="0.25">
      <c r="A118" s="8"/>
      <c r="B118" s="49"/>
      <c r="C118" s="8"/>
      <c r="D118" s="49"/>
      <c r="E118" s="8"/>
      <c r="F118" s="8"/>
      <c r="G118" s="49"/>
      <c r="H118" s="49"/>
      <c r="I118" s="49"/>
      <c r="J118" s="49"/>
      <c r="K118" s="50"/>
      <c r="L118" s="9"/>
      <c r="M118" s="9"/>
      <c r="N118" s="9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79" s="1" customFormat="1" x14ac:dyDescent="0.25">
      <c r="A119" s="8"/>
      <c r="B119" s="49"/>
      <c r="C119" s="8"/>
      <c r="D119" s="49"/>
      <c r="E119" s="8"/>
      <c r="F119" s="8"/>
      <c r="G119" s="49"/>
      <c r="H119" s="49"/>
      <c r="I119" s="49"/>
      <c r="J119" s="49"/>
      <c r="K119" s="50"/>
      <c r="L119" s="9"/>
      <c r="M119" s="9"/>
      <c r="N119" s="9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:79" s="1" customFormat="1" x14ac:dyDescent="0.25">
      <c r="A120" s="8"/>
      <c r="B120" s="49"/>
      <c r="C120" s="8"/>
      <c r="D120" s="49"/>
      <c r="E120" s="8"/>
      <c r="F120" s="8"/>
      <c r="G120" s="49"/>
      <c r="H120" s="49"/>
      <c r="I120" s="49"/>
      <c r="J120" s="49"/>
      <c r="K120" s="50"/>
      <c r="L120" s="9"/>
      <c r="M120" s="9"/>
      <c r="N120" s="9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:79" s="1" customFormat="1" x14ac:dyDescent="0.25">
      <c r="A121" s="8"/>
      <c r="B121" s="49"/>
      <c r="C121" s="8"/>
      <c r="D121" s="49"/>
      <c r="E121" s="8"/>
      <c r="F121" s="8"/>
      <c r="G121" s="49"/>
      <c r="H121" s="49"/>
      <c r="I121" s="49"/>
      <c r="J121" s="49"/>
      <c r="K121" s="50"/>
      <c r="L121" s="9"/>
      <c r="M121" s="9"/>
      <c r="N121" s="9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79" s="1" customFormat="1" x14ac:dyDescent="0.25">
      <c r="A122" s="8"/>
      <c r="B122" s="49"/>
      <c r="C122" s="8"/>
      <c r="D122" s="49"/>
      <c r="E122" s="8"/>
      <c r="F122" s="8"/>
      <c r="G122" s="49"/>
      <c r="H122" s="49"/>
      <c r="I122" s="49"/>
      <c r="J122" s="49"/>
      <c r="K122" s="50"/>
      <c r="L122" s="9"/>
      <c r="M122" s="9"/>
      <c r="N122" s="9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:79" s="1" customFormat="1" x14ac:dyDescent="0.25">
      <c r="A123" s="8"/>
      <c r="B123" s="49"/>
      <c r="C123" s="8"/>
      <c r="D123" s="49"/>
      <c r="E123" s="8"/>
      <c r="F123" s="8"/>
      <c r="G123" s="49"/>
      <c r="H123" s="49"/>
      <c r="I123" s="49"/>
      <c r="J123" s="49"/>
      <c r="K123" s="50"/>
      <c r="L123" s="9"/>
      <c r="M123" s="9"/>
      <c r="N123" s="9"/>
      <c r="O123" s="1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 s="1" customFormat="1" x14ac:dyDescent="0.25">
      <c r="A124" s="8"/>
      <c r="B124" s="49"/>
      <c r="C124" s="8"/>
      <c r="D124" s="49"/>
      <c r="E124" s="8"/>
      <c r="F124" s="8"/>
      <c r="G124" s="49"/>
      <c r="H124" s="49"/>
      <c r="I124" s="49"/>
      <c r="J124" s="49"/>
      <c r="K124" s="50"/>
      <c r="L124" s="9"/>
      <c r="M124" s="9"/>
      <c r="N124" s="9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 s="1" customFormat="1" x14ac:dyDescent="0.25">
      <c r="A125" s="8"/>
      <c r="B125" s="49"/>
      <c r="C125" s="8"/>
      <c r="D125" s="49"/>
      <c r="E125" s="8"/>
      <c r="F125" s="8"/>
      <c r="G125" s="49"/>
      <c r="H125" s="49"/>
      <c r="I125" s="49"/>
      <c r="J125" s="49"/>
      <c r="K125" s="50"/>
      <c r="L125" s="9"/>
      <c r="M125" s="9"/>
      <c r="N125" s="9"/>
      <c r="O125" s="10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 s="1" customFormat="1" x14ac:dyDescent="0.25">
      <c r="A126" s="8"/>
      <c r="B126" s="49"/>
      <c r="C126" s="8"/>
      <c r="D126" s="49"/>
      <c r="E126" s="8"/>
      <c r="F126" s="8"/>
      <c r="G126" s="49"/>
      <c r="H126" s="49"/>
      <c r="I126" s="49"/>
      <c r="J126" s="49"/>
      <c r="K126" s="50"/>
      <c r="L126" s="9"/>
      <c r="M126" s="9"/>
      <c r="N126" s="9"/>
      <c r="O126" s="1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 s="1" customFormat="1" x14ac:dyDescent="0.25">
      <c r="A127" s="8"/>
      <c r="B127" s="49"/>
      <c r="C127" s="8"/>
      <c r="D127" s="49"/>
      <c r="E127" s="8"/>
      <c r="F127" s="8"/>
      <c r="G127" s="49"/>
      <c r="H127" s="49"/>
      <c r="I127" s="49"/>
      <c r="J127" s="49"/>
      <c r="K127" s="50"/>
      <c r="L127" s="9"/>
      <c r="M127" s="9"/>
      <c r="N127" s="9"/>
      <c r="O127" s="10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 s="1" customFormat="1" x14ac:dyDescent="0.25">
      <c r="A128" s="8"/>
      <c r="B128" s="49"/>
      <c r="C128" s="8"/>
      <c r="D128" s="49"/>
      <c r="E128" s="8"/>
      <c r="F128" s="8"/>
      <c r="G128" s="49"/>
      <c r="H128" s="49"/>
      <c r="I128" s="49"/>
      <c r="J128" s="49"/>
      <c r="K128" s="50"/>
      <c r="L128" s="9"/>
      <c r="M128" s="9"/>
      <c r="N128" s="9"/>
      <c r="O128" s="10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 s="1" customFormat="1" x14ac:dyDescent="0.25">
      <c r="A129" s="8"/>
      <c r="B129" s="49"/>
      <c r="C129" s="8"/>
      <c r="D129" s="49"/>
      <c r="E129" s="8"/>
      <c r="F129" s="8"/>
      <c r="G129" s="49"/>
      <c r="H129" s="49"/>
      <c r="I129" s="49"/>
      <c r="J129" s="49"/>
      <c r="K129" s="50"/>
      <c r="L129" s="9"/>
      <c r="M129" s="9"/>
      <c r="N129" s="9"/>
      <c r="O129" s="10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 s="1" customFormat="1" x14ac:dyDescent="0.25">
      <c r="A130" s="8"/>
      <c r="B130" s="49"/>
      <c r="C130" s="8"/>
      <c r="D130" s="49"/>
      <c r="E130" s="8"/>
      <c r="F130" s="8"/>
      <c r="G130" s="49"/>
      <c r="H130" s="49"/>
      <c r="I130" s="49"/>
      <c r="J130" s="49"/>
      <c r="K130" s="50"/>
      <c r="L130" s="9"/>
      <c r="M130" s="9"/>
      <c r="N130" s="9"/>
      <c r="O130" s="10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 s="1" customFormat="1" x14ac:dyDescent="0.25">
      <c r="A131" s="8"/>
      <c r="B131" s="49"/>
      <c r="C131" s="8"/>
      <c r="D131" s="49"/>
      <c r="E131" s="8"/>
      <c r="F131" s="8"/>
      <c r="G131" s="49"/>
      <c r="H131" s="49"/>
      <c r="I131" s="49"/>
      <c r="J131" s="49"/>
      <c r="K131" s="50"/>
      <c r="L131" s="9"/>
      <c r="M131" s="9"/>
      <c r="N131" s="9"/>
      <c r="O131" s="10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79" s="1" customFormat="1" x14ac:dyDescent="0.25">
      <c r="A132" s="8"/>
      <c r="B132" s="49"/>
      <c r="C132" s="8"/>
      <c r="D132" s="49"/>
      <c r="E132" s="8"/>
      <c r="F132" s="8"/>
      <c r="G132" s="49"/>
      <c r="H132" s="49"/>
      <c r="I132" s="49"/>
      <c r="J132" s="49"/>
      <c r="K132" s="50"/>
      <c r="L132" s="9"/>
      <c r="M132" s="9"/>
      <c r="N132" s="9"/>
      <c r="O132" s="10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79" s="1" customFormat="1" x14ac:dyDescent="0.25">
      <c r="A133" s="8"/>
      <c r="B133" s="49"/>
      <c r="C133" s="8"/>
      <c r="D133" s="49"/>
      <c r="E133" s="8"/>
      <c r="F133" s="8"/>
      <c r="G133" s="49"/>
      <c r="H133" s="49"/>
      <c r="I133" s="49"/>
      <c r="J133" s="49"/>
      <c r="K133" s="50"/>
      <c r="L133" s="9"/>
      <c r="M133" s="9"/>
      <c r="N133" s="9"/>
      <c r="O133" s="10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 s="1" customFormat="1" x14ac:dyDescent="0.25">
      <c r="A134" s="8"/>
      <c r="B134" s="49"/>
      <c r="C134" s="8"/>
      <c r="D134" s="49"/>
      <c r="E134" s="8"/>
      <c r="F134" s="8"/>
      <c r="G134" s="49"/>
      <c r="H134" s="49"/>
      <c r="I134" s="49"/>
      <c r="J134" s="49"/>
      <c r="K134" s="50"/>
      <c r="L134" s="9"/>
      <c r="M134" s="9"/>
      <c r="N134" s="9"/>
      <c r="O134" s="10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 s="1" customFormat="1" x14ac:dyDescent="0.25">
      <c r="A135" s="8"/>
      <c r="B135" s="49"/>
      <c r="C135" s="8"/>
      <c r="D135" s="49"/>
      <c r="E135" s="8"/>
      <c r="F135" s="8"/>
      <c r="G135" s="49"/>
      <c r="H135" s="49"/>
      <c r="I135" s="49"/>
      <c r="J135" s="49"/>
      <c r="K135" s="50"/>
      <c r="L135" s="9"/>
      <c r="M135" s="9"/>
      <c r="N135" s="9"/>
      <c r="O135" s="10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 s="1" customFormat="1" x14ac:dyDescent="0.25">
      <c r="A136" s="8"/>
      <c r="B136" s="49"/>
      <c r="C136" s="8"/>
      <c r="D136" s="49"/>
      <c r="E136" s="8"/>
      <c r="F136" s="8"/>
      <c r="G136" s="49"/>
      <c r="H136" s="49"/>
      <c r="I136" s="49"/>
      <c r="J136" s="49"/>
      <c r="K136" s="50"/>
      <c r="L136" s="9"/>
      <c r="M136" s="9"/>
      <c r="N136" s="9"/>
      <c r="O136" s="1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 s="1" customFormat="1" x14ac:dyDescent="0.25">
      <c r="A137" s="8"/>
      <c r="B137" s="49"/>
      <c r="C137" s="8"/>
      <c r="D137" s="49"/>
      <c r="E137" s="8"/>
      <c r="F137" s="8"/>
      <c r="G137" s="49"/>
      <c r="H137" s="49"/>
      <c r="I137" s="49"/>
      <c r="J137" s="49"/>
      <c r="K137" s="50"/>
      <c r="L137" s="9"/>
      <c r="M137" s="9"/>
      <c r="N137" s="9"/>
      <c r="O137" s="10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 s="1" customFormat="1" x14ac:dyDescent="0.25">
      <c r="A138" s="8"/>
      <c r="B138" s="49"/>
      <c r="C138" s="8"/>
      <c r="D138" s="49"/>
      <c r="E138" s="8"/>
      <c r="F138" s="8"/>
      <c r="G138" s="49"/>
      <c r="H138" s="49"/>
      <c r="I138" s="49"/>
      <c r="J138" s="49"/>
      <c r="K138" s="50"/>
      <c r="L138" s="9"/>
      <c r="M138" s="9"/>
      <c r="N138" s="9"/>
      <c r="O138" s="10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 s="1" customFormat="1" x14ac:dyDescent="0.25">
      <c r="A139" s="8"/>
      <c r="B139" s="49"/>
      <c r="C139" s="8"/>
      <c r="D139" s="49"/>
      <c r="E139" s="8"/>
      <c r="F139" s="8"/>
      <c r="G139" s="49"/>
      <c r="H139" s="49"/>
      <c r="I139" s="49"/>
      <c r="J139" s="49"/>
      <c r="K139" s="50"/>
      <c r="L139" s="9"/>
      <c r="M139" s="9"/>
      <c r="N139" s="9"/>
      <c r="O139" s="1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 s="1" customFormat="1" x14ac:dyDescent="0.25">
      <c r="A140" s="8"/>
      <c r="B140" s="49"/>
      <c r="C140" s="8"/>
      <c r="D140" s="49"/>
      <c r="E140" s="8"/>
      <c r="F140" s="8"/>
      <c r="G140" s="49"/>
      <c r="H140" s="49"/>
      <c r="I140" s="49"/>
      <c r="J140" s="49"/>
      <c r="K140" s="50"/>
      <c r="L140" s="9"/>
      <c r="M140" s="9"/>
      <c r="N140" s="9"/>
      <c r="O140" s="10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 s="1" customFormat="1" x14ac:dyDescent="0.25">
      <c r="A141" s="8"/>
      <c r="B141" s="49"/>
      <c r="C141" s="8"/>
      <c r="D141" s="49"/>
      <c r="E141" s="8"/>
      <c r="F141" s="8"/>
      <c r="G141" s="49"/>
      <c r="H141" s="49"/>
      <c r="I141" s="49"/>
      <c r="J141" s="49"/>
      <c r="K141" s="50"/>
      <c r="L141" s="9"/>
      <c r="M141" s="9"/>
      <c r="N141" s="9"/>
      <c r="O141" s="10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 s="1" customFormat="1" x14ac:dyDescent="0.25">
      <c r="A142" s="8"/>
      <c r="B142" s="49"/>
      <c r="C142" s="8"/>
      <c r="D142" s="49"/>
      <c r="E142" s="8"/>
      <c r="F142" s="8"/>
      <c r="G142" s="49"/>
      <c r="H142" s="49"/>
      <c r="I142" s="49"/>
      <c r="J142" s="49"/>
      <c r="K142" s="50"/>
      <c r="L142" s="9"/>
      <c r="M142" s="9"/>
      <c r="N142" s="9"/>
      <c r="O142" s="10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 s="1" customFormat="1" x14ac:dyDescent="0.25">
      <c r="A143" s="8"/>
      <c r="B143" s="49"/>
      <c r="C143" s="8"/>
      <c r="D143" s="49"/>
      <c r="E143" s="8"/>
      <c r="F143" s="8"/>
      <c r="G143" s="49"/>
      <c r="H143" s="49"/>
      <c r="I143" s="49"/>
      <c r="J143" s="49"/>
      <c r="K143" s="50"/>
      <c r="L143" s="9"/>
      <c r="M143" s="9"/>
      <c r="N143" s="9"/>
      <c r="O143" s="10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 s="1" customFormat="1" x14ac:dyDescent="0.25">
      <c r="A144" s="8"/>
      <c r="B144" s="49"/>
      <c r="C144" s="8"/>
      <c r="D144" s="49"/>
      <c r="E144" s="8"/>
      <c r="F144" s="8"/>
      <c r="G144" s="49"/>
      <c r="H144" s="49"/>
      <c r="I144" s="49"/>
      <c r="J144" s="49"/>
      <c r="K144" s="50"/>
      <c r="L144" s="9"/>
      <c r="M144" s="9"/>
      <c r="N144" s="9"/>
      <c r="O144" s="10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 s="1" customFormat="1" x14ac:dyDescent="0.25">
      <c r="A145" s="8"/>
      <c r="B145" s="49"/>
      <c r="C145" s="8"/>
      <c r="D145" s="49"/>
      <c r="E145" s="8"/>
      <c r="F145" s="8"/>
      <c r="G145" s="49"/>
      <c r="H145" s="49"/>
      <c r="I145" s="49"/>
      <c r="J145" s="49"/>
      <c r="K145" s="50"/>
      <c r="L145" s="9"/>
      <c r="M145" s="9"/>
      <c r="N145" s="9"/>
      <c r="O145" s="10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 s="1" customFormat="1" x14ac:dyDescent="0.25">
      <c r="A146" s="8"/>
      <c r="B146" s="49"/>
      <c r="C146" s="8"/>
      <c r="D146" s="49"/>
      <c r="E146" s="8"/>
      <c r="F146" s="8"/>
      <c r="G146" s="49"/>
      <c r="H146" s="49"/>
      <c r="I146" s="49"/>
      <c r="J146" s="49"/>
      <c r="K146" s="50"/>
      <c r="L146" s="9"/>
      <c r="M146" s="9"/>
      <c r="N146" s="9"/>
      <c r="O146" s="10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 s="1" customFormat="1" x14ac:dyDescent="0.25">
      <c r="A147" s="8"/>
      <c r="B147" s="49"/>
      <c r="C147" s="8"/>
      <c r="D147" s="49"/>
      <c r="E147" s="8"/>
      <c r="F147" s="8"/>
      <c r="G147" s="49"/>
      <c r="H147" s="49"/>
      <c r="I147" s="49"/>
      <c r="J147" s="49"/>
      <c r="K147" s="50"/>
      <c r="L147" s="9"/>
      <c r="M147" s="9"/>
      <c r="N147" s="9"/>
      <c r="O147" s="10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 s="1" customFormat="1" x14ac:dyDescent="0.25">
      <c r="A148" s="8"/>
      <c r="B148" s="49"/>
      <c r="C148" s="8"/>
      <c r="D148" s="49"/>
      <c r="E148" s="8"/>
      <c r="F148" s="8"/>
      <c r="G148" s="49"/>
      <c r="H148" s="49"/>
      <c r="I148" s="49"/>
      <c r="J148" s="49"/>
      <c r="K148" s="50"/>
      <c r="L148" s="9"/>
      <c r="M148" s="9"/>
      <c r="N148" s="9"/>
      <c r="O148" s="10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:79" s="1" customFormat="1" x14ac:dyDescent="0.25">
      <c r="A149" s="8"/>
      <c r="B149" s="49"/>
      <c r="C149" s="8"/>
      <c r="D149" s="49"/>
      <c r="E149" s="8"/>
      <c r="F149" s="8"/>
      <c r="G149" s="49"/>
      <c r="H149" s="49"/>
      <c r="I149" s="49"/>
      <c r="J149" s="49"/>
      <c r="K149" s="50"/>
      <c r="L149" s="9"/>
      <c r="M149" s="9"/>
      <c r="N149" s="9"/>
      <c r="O149" s="10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:79" s="1" customFormat="1" x14ac:dyDescent="0.25">
      <c r="A150" s="8"/>
      <c r="B150" s="49"/>
      <c r="C150" s="8"/>
      <c r="D150" s="49"/>
      <c r="E150" s="8"/>
      <c r="F150" s="8"/>
      <c r="G150" s="49"/>
      <c r="H150" s="49"/>
      <c r="I150" s="49"/>
      <c r="J150" s="49"/>
      <c r="K150" s="50"/>
      <c r="L150" s="9"/>
      <c r="M150" s="9"/>
      <c r="N150" s="9"/>
      <c r="O150" s="10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 s="1" customFormat="1" x14ac:dyDescent="0.25">
      <c r="A151" s="8"/>
      <c r="B151" s="49"/>
      <c r="C151" s="8"/>
      <c r="D151" s="49"/>
      <c r="E151" s="8"/>
      <c r="F151" s="8"/>
      <c r="G151" s="49"/>
      <c r="H151" s="49"/>
      <c r="I151" s="49"/>
      <c r="J151" s="49"/>
      <c r="K151" s="50"/>
      <c r="L151" s="9"/>
      <c r="M151" s="9"/>
      <c r="N151" s="9"/>
      <c r="O151" s="10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 s="1" customFormat="1" x14ac:dyDescent="0.25">
      <c r="A152" s="8"/>
      <c r="B152" s="49"/>
      <c r="C152" s="8"/>
      <c r="D152" s="49"/>
      <c r="E152" s="8"/>
      <c r="F152" s="8"/>
      <c r="G152" s="49"/>
      <c r="H152" s="49"/>
      <c r="I152" s="49"/>
      <c r="J152" s="49"/>
      <c r="K152" s="50"/>
      <c r="L152" s="9"/>
      <c r="M152" s="9"/>
      <c r="N152" s="9"/>
      <c r="O152" s="10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 s="1" customFormat="1" x14ac:dyDescent="0.25">
      <c r="A153" s="8"/>
      <c r="B153" s="49"/>
      <c r="C153" s="8"/>
      <c r="D153" s="49"/>
      <c r="E153" s="8"/>
      <c r="F153" s="8"/>
      <c r="G153" s="49"/>
      <c r="H153" s="49"/>
      <c r="I153" s="49"/>
      <c r="J153" s="49"/>
      <c r="K153" s="50"/>
      <c r="L153" s="9"/>
      <c r="M153" s="9"/>
      <c r="N153" s="9"/>
      <c r="O153" s="10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 s="1" customFormat="1" x14ac:dyDescent="0.25">
      <c r="A154" s="8"/>
      <c r="B154" s="49"/>
      <c r="C154" s="8"/>
      <c r="D154" s="49"/>
      <c r="E154" s="8"/>
      <c r="F154" s="8"/>
      <c r="G154" s="49"/>
      <c r="H154" s="49"/>
      <c r="I154" s="49"/>
      <c r="J154" s="49"/>
      <c r="K154" s="50"/>
      <c r="L154" s="9"/>
      <c r="M154" s="9"/>
      <c r="N154" s="9"/>
      <c r="O154" s="10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 s="1" customFormat="1" x14ac:dyDescent="0.25">
      <c r="A155" s="8"/>
      <c r="B155" s="49"/>
      <c r="C155" s="8"/>
      <c r="D155" s="49"/>
      <c r="E155" s="8"/>
      <c r="F155" s="8"/>
      <c r="G155" s="49"/>
      <c r="H155" s="49"/>
      <c r="I155" s="49"/>
      <c r="J155" s="49"/>
      <c r="K155" s="50"/>
      <c r="L155" s="9"/>
      <c r="M155" s="9"/>
      <c r="N155" s="9"/>
      <c r="O155" s="10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79" s="1" customFormat="1" x14ac:dyDescent="0.25">
      <c r="A156" s="8"/>
      <c r="B156" s="49"/>
      <c r="C156" s="8"/>
      <c r="D156" s="49"/>
      <c r="E156" s="8"/>
      <c r="F156" s="8"/>
      <c r="G156" s="49"/>
      <c r="H156" s="49"/>
      <c r="I156" s="49"/>
      <c r="J156" s="49"/>
      <c r="K156" s="50"/>
      <c r="L156" s="9"/>
      <c r="M156" s="9"/>
      <c r="N156" s="9"/>
      <c r="O156" s="10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:79" s="1" customFormat="1" x14ac:dyDescent="0.25">
      <c r="A157" s="8"/>
      <c r="B157" s="49"/>
      <c r="C157" s="8"/>
      <c r="D157" s="49"/>
      <c r="E157" s="8"/>
      <c r="F157" s="8"/>
      <c r="G157" s="49"/>
      <c r="H157" s="49"/>
      <c r="I157" s="49"/>
      <c r="J157" s="49"/>
      <c r="K157" s="50"/>
      <c r="L157" s="9"/>
      <c r="M157" s="9"/>
      <c r="N157" s="9"/>
      <c r="O157" s="10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:79" s="1" customFormat="1" x14ac:dyDescent="0.25">
      <c r="A158" s="8"/>
      <c r="B158" s="49"/>
      <c r="C158" s="8"/>
      <c r="D158" s="49"/>
      <c r="E158" s="8"/>
      <c r="F158" s="8"/>
      <c r="G158" s="49"/>
      <c r="H158" s="49"/>
      <c r="I158" s="49"/>
      <c r="J158" s="49"/>
      <c r="K158" s="50"/>
      <c r="L158" s="9"/>
      <c r="M158" s="9"/>
      <c r="N158" s="9"/>
      <c r="O158" s="1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:79" s="1" customFormat="1" x14ac:dyDescent="0.25">
      <c r="A159" s="8"/>
      <c r="B159" s="49"/>
      <c r="C159" s="8"/>
      <c r="D159" s="49"/>
      <c r="E159" s="8"/>
      <c r="F159" s="8"/>
      <c r="G159" s="49"/>
      <c r="H159" s="49"/>
      <c r="I159" s="49"/>
      <c r="J159" s="49"/>
      <c r="K159" s="50"/>
      <c r="L159" s="9"/>
      <c r="M159" s="9"/>
      <c r="N159" s="9"/>
      <c r="O159" s="10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1:79" s="1" customFormat="1" x14ac:dyDescent="0.25">
      <c r="A160" s="8"/>
      <c r="B160" s="49"/>
      <c r="C160" s="8"/>
      <c r="D160" s="49"/>
      <c r="E160" s="8"/>
      <c r="F160" s="8"/>
      <c r="G160" s="49"/>
      <c r="H160" s="49"/>
      <c r="I160" s="49"/>
      <c r="J160" s="49"/>
      <c r="K160" s="50"/>
      <c r="L160" s="9"/>
      <c r="M160" s="9"/>
      <c r="N160" s="9"/>
      <c r="O160" s="10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:79" s="1" customFormat="1" x14ac:dyDescent="0.25">
      <c r="A161" s="8"/>
      <c r="B161" s="49"/>
      <c r="C161" s="8"/>
      <c r="D161" s="49"/>
      <c r="E161" s="8"/>
      <c r="F161" s="8"/>
      <c r="G161" s="49"/>
      <c r="H161" s="49"/>
      <c r="I161" s="49"/>
      <c r="J161" s="49"/>
      <c r="K161" s="50"/>
      <c r="L161" s="9"/>
      <c r="M161" s="9"/>
      <c r="N161" s="9"/>
      <c r="O161" s="1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 s="1" customFormat="1" x14ac:dyDescent="0.25">
      <c r="A162" s="8"/>
      <c r="B162" s="49"/>
      <c r="C162" s="8"/>
      <c r="D162" s="49"/>
      <c r="E162" s="8"/>
      <c r="F162" s="8"/>
      <c r="G162" s="49"/>
      <c r="H162" s="49"/>
      <c r="I162" s="49"/>
      <c r="J162" s="49"/>
      <c r="K162" s="50"/>
      <c r="L162" s="9"/>
      <c r="M162" s="9"/>
      <c r="N162" s="9"/>
      <c r="O162" s="10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 s="1" customFormat="1" x14ac:dyDescent="0.25">
      <c r="A163" s="8"/>
      <c r="B163" s="49"/>
      <c r="C163" s="8"/>
      <c r="D163" s="49"/>
      <c r="E163" s="8"/>
      <c r="F163" s="8"/>
      <c r="G163" s="49"/>
      <c r="H163" s="49"/>
      <c r="I163" s="49"/>
      <c r="J163" s="49"/>
      <c r="K163" s="50"/>
      <c r="L163" s="9"/>
      <c r="M163" s="9"/>
      <c r="N163" s="9"/>
      <c r="O163" s="10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 s="1" customFormat="1" x14ac:dyDescent="0.25">
      <c r="A164" s="8"/>
      <c r="B164" s="49"/>
      <c r="C164" s="8"/>
      <c r="D164" s="49"/>
      <c r="E164" s="8"/>
      <c r="F164" s="8"/>
      <c r="G164" s="49"/>
      <c r="H164" s="49"/>
      <c r="I164" s="49"/>
      <c r="J164" s="49"/>
      <c r="K164" s="50"/>
      <c r="L164" s="9"/>
      <c r="M164" s="9"/>
      <c r="N164" s="9"/>
      <c r="O164" s="10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 s="1" customFormat="1" x14ac:dyDescent="0.25">
      <c r="A165" s="8"/>
      <c r="B165" s="49"/>
      <c r="C165" s="8"/>
      <c r="D165" s="49"/>
      <c r="E165" s="8"/>
      <c r="F165" s="8"/>
      <c r="G165" s="49"/>
      <c r="H165" s="49"/>
      <c r="I165" s="49"/>
      <c r="J165" s="49"/>
      <c r="K165" s="50"/>
      <c r="L165" s="9"/>
      <c r="M165" s="9"/>
      <c r="N165" s="9"/>
      <c r="O165" s="10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 s="1" customFormat="1" x14ac:dyDescent="0.25">
      <c r="A166" s="8"/>
      <c r="B166" s="49"/>
      <c r="C166" s="8"/>
      <c r="D166" s="49"/>
      <c r="E166" s="8"/>
      <c r="F166" s="8"/>
      <c r="G166" s="49"/>
      <c r="H166" s="49"/>
      <c r="I166" s="49"/>
      <c r="J166" s="49"/>
      <c r="K166" s="50"/>
      <c r="L166" s="9"/>
      <c r="M166" s="9"/>
      <c r="N166" s="9"/>
      <c r="O166" s="10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 s="1" customFormat="1" x14ac:dyDescent="0.25">
      <c r="A167" s="8"/>
      <c r="B167" s="49"/>
      <c r="C167" s="8"/>
      <c r="D167" s="49"/>
      <c r="E167" s="8"/>
      <c r="F167" s="8"/>
      <c r="G167" s="49"/>
      <c r="H167" s="49"/>
      <c r="I167" s="49"/>
      <c r="J167" s="49"/>
      <c r="K167" s="50"/>
      <c r="L167" s="9"/>
      <c r="M167" s="9"/>
      <c r="N167" s="9"/>
      <c r="O167" s="10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 s="1" customFormat="1" x14ac:dyDescent="0.25">
      <c r="A168" s="8"/>
      <c r="B168" s="49"/>
      <c r="C168" s="8"/>
      <c r="D168" s="49"/>
      <c r="E168" s="8"/>
      <c r="F168" s="8"/>
      <c r="G168" s="49"/>
      <c r="H168" s="49"/>
      <c r="I168" s="49"/>
      <c r="J168" s="49"/>
      <c r="K168" s="50"/>
      <c r="L168" s="9"/>
      <c r="M168" s="9"/>
      <c r="N168" s="9"/>
      <c r="O168" s="10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s="1" customFormat="1" x14ac:dyDescent="0.25">
      <c r="A169" s="8"/>
      <c r="B169" s="49"/>
      <c r="C169" s="8"/>
      <c r="D169" s="49"/>
      <c r="E169" s="8"/>
      <c r="F169" s="8"/>
      <c r="G169" s="49"/>
      <c r="H169" s="49"/>
      <c r="I169" s="49"/>
      <c r="J169" s="49"/>
      <c r="K169" s="50"/>
      <c r="L169" s="9"/>
      <c r="M169" s="9"/>
      <c r="N169" s="9"/>
      <c r="O169" s="10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 s="1" customFormat="1" x14ac:dyDescent="0.25">
      <c r="A170" s="8"/>
      <c r="B170" s="49"/>
      <c r="C170" s="8"/>
      <c r="D170" s="49"/>
      <c r="E170" s="8"/>
      <c r="F170" s="8"/>
      <c r="G170" s="49"/>
      <c r="H170" s="49"/>
      <c r="I170" s="49"/>
      <c r="J170" s="49"/>
      <c r="K170" s="50"/>
      <c r="L170" s="9"/>
      <c r="M170" s="9"/>
      <c r="N170" s="9"/>
      <c r="O170" s="10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:79" s="1" customFormat="1" x14ac:dyDescent="0.25">
      <c r="A171" s="8"/>
      <c r="B171" s="49"/>
      <c r="C171" s="8"/>
      <c r="D171" s="49"/>
      <c r="E171" s="8"/>
      <c r="F171" s="8"/>
      <c r="G171" s="49"/>
      <c r="H171" s="49"/>
      <c r="I171" s="49"/>
      <c r="J171" s="49"/>
      <c r="K171" s="50"/>
      <c r="L171" s="9"/>
      <c r="M171" s="9"/>
      <c r="N171" s="9"/>
      <c r="O171" s="10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:79" s="1" customFormat="1" x14ac:dyDescent="0.25">
      <c r="A172" s="8"/>
      <c r="B172" s="49"/>
      <c r="C172" s="8"/>
      <c r="D172" s="49"/>
      <c r="E172" s="8"/>
      <c r="F172" s="8"/>
      <c r="G172" s="49"/>
      <c r="H172" s="49"/>
      <c r="I172" s="49"/>
      <c r="J172" s="49"/>
      <c r="K172" s="50"/>
      <c r="L172" s="9"/>
      <c r="M172" s="9"/>
      <c r="N172" s="9"/>
      <c r="O172" s="10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 s="1" customFormat="1" x14ac:dyDescent="0.25">
      <c r="A173" s="8"/>
      <c r="B173" s="49"/>
      <c r="C173" s="8"/>
      <c r="D173" s="49"/>
      <c r="E173" s="8"/>
      <c r="F173" s="8"/>
      <c r="G173" s="49"/>
      <c r="H173" s="49"/>
      <c r="I173" s="49"/>
      <c r="J173" s="49"/>
      <c r="K173" s="50"/>
      <c r="L173" s="9"/>
      <c r="M173" s="9"/>
      <c r="N173" s="9"/>
      <c r="O173" s="10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 s="1" customFormat="1" x14ac:dyDescent="0.25">
      <c r="A174" s="8"/>
      <c r="B174" s="49"/>
      <c r="C174" s="8"/>
      <c r="D174" s="49"/>
      <c r="E174" s="8"/>
      <c r="F174" s="8"/>
      <c r="G174" s="49"/>
      <c r="H174" s="49"/>
      <c r="I174" s="49"/>
      <c r="J174" s="49"/>
      <c r="K174" s="50"/>
      <c r="L174" s="9"/>
      <c r="M174" s="9"/>
      <c r="N174" s="9"/>
      <c r="O174" s="10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 s="1" customFormat="1" x14ac:dyDescent="0.25">
      <c r="A175" s="8"/>
      <c r="B175" s="49"/>
      <c r="C175" s="8"/>
      <c r="D175" s="49"/>
      <c r="E175" s="8"/>
      <c r="F175" s="8"/>
      <c r="G175" s="49"/>
      <c r="H175" s="49"/>
      <c r="I175" s="49"/>
      <c r="J175" s="49"/>
      <c r="K175" s="50"/>
      <c r="L175" s="9"/>
      <c r="M175" s="9"/>
      <c r="N175" s="9"/>
      <c r="O175" s="10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 s="1" customFormat="1" x14ac:dyDescent="0.25">
      <c r="A176" s="8"/>
      <c r="B176" s="49"/>
      <c r="C176" s="8"/>
      <c r="D176" s="49"/>
      <c r="E176" s="8"/>
      <c r="F176" s="8"/>
      <c r="G176" s="49"/>
      <c r="H176" s="49"/>
      <c r="I176" s="49"/>
      <c r="J176" s="49"/>
      <c r="K176" s="50"/>
      <c r="L176" s="9"/>
      <c r="M176" s="9"/>
      <c r="N176" s="9"/>
      <c r="O176" s="10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 s="1" customFormat="1" x14ac:dyDescent="0.25">
      <c r="A177" s="8"/>
      <c r="B177" s="49"/>
      <c r="C177" s="8"/>
      <c r="D177" s="49"/>
      <c r="E177" s="8"/>
      <c r="F177" s="8"/>
      <c r="G177" s="49"/>
      <c r="H177" s="49"/>
      <c r="I177" s="49"/>
      <c r="J177" s="49"/>
      <c r="K177" s="50"/>
      <c r="L177" s="9"/>
      <c r="M177" s="9"/>
      <c r="N177" s="9"/>
      <c r="O177" s="10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 s="1" customFormat="1" x14ac:dyDescent="0.25">
      <c r="A178" s="8"/>
      <c r="B178" s="49"/>
      <c r="C178" s="8"/>
      <c r="D178" s="49"/>
      <c r="E178" s="8"/>
      <c r="F178" s="8"/>
      <c r="G178" s="49"/>
      <c r="H178" s="49"/>
      <c r="I178" s="49"/>
      <c r="J178" s="49"/>
      <c r="K178" s="50"/>
      <c r="L178" s="9"/>
      <c r="M178" s="9"/>
      <c r="N178" s="9"/>
      <c r="O178" s="10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 s="1" customFormat="1" x14ac:dyDescent="0.25">
      <c r="A179" s="8"/>
      <c r="B179" s="49"/>
      <c r="C179" s="8"/>
      <c r="D179" s="49"/>
      <c r="E179" s="8"/>
      <c r="F179" s="8"/>
      <c r="G179" s="49"/>
      <c r="H179" s="49"/>
      <c r="I179" s="49"/>
      <c r="J179" s="49"/>
      <c r="K179" s="50"/>
      <c r="L179" s="9"/>
      <c r="M179" s="9"/>
      <c r="N179" s="9"/>
      <c r="O179" s="10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 s="1" customFormat="1" x14ac:dyDescent="0.25">
      <c r="A180" s="8"/>
      <c r="B180" s="49"/>
      <c r="C180" s="8"/>
      <c r="D180" s="49"/>
      <c r="E180" s="8"/>
      <c r="F180" s="8"/>
      <c r="G180" s="49"/>
      <c r="H180" s="49"/>
      <c r="I180" s="49"/>
      <c r="J180" s="49"/>
      <c r="K180" s="50"/>
      <c r="L180" s="9"/>
      <c r="M180" s="9"/>
      <c r="N180" s="9"/>
      <c r="O180" s="10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:79" s="1" customFormat="1" x14ac:dyDescent="0.25">
      <c r="A181" s="8"/>
      <c r="B181" s="49"/>
      <c r="C181" s="8"/>
      <c r="D181" s="49"/>
      <c r="E181" s="8"/>
      <c r="F181" s="8"/>
      <c r="G181" s="49"/>
      <c r="H181" s="49"/>
      <c r="I181" s="49"/>
      <c r="J181" s="49"/>
      <c r="K181" s="50"/>
      <c r="L181" s="9"/>
      <c r="M181" s="9"/>
      <c r="N181" s="9"/>
      <c r="O181" s="10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:79" s="1" customFormat="1" x14ac:dyDescent="0.25">
      <c r="A182" s="8"/>
      <c r="B182" s="49"/>
      <c r="C182" s="8"/>
      <c r="D182" s="49"/>
      <c r="E182" s="8"/>
      <c r="F182" s="8"/>
      <c r="G182" s="49"/>
      <c r="H182" s="49"/>
      <c r="I182" s="49"/>
      <c r="J182" s="49"/>
      <c r="K182" s="50"/>
      <c r="L182" s="9"/>
      <c r="M182" s="9"/>
      <c r="N182" s="9"/>
      <c r="O182" s="10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:79" s="1" customFormat="1" x14ac:dyDescent="0.25">
      <c r="A183" s="8"/>
      <c r="B183" s="49"/>
      <c r="C183" s="8"/>
      <c r="D183" s="49"/>
      <c r="E183" s="8"/>
      <c r="F183" s="8"/>
      <c r="G183" s="49"/>
      <c r="H183" s="49"/>
      <c r="I183" s="49"/>
      <c r="J183" s="49"/>
      <c r="K183" s="50"/>
      <c r="L183" s="9"/>
      <c r="M183" s="9"/>
      <c r="N183" s="9"/>
      <c r="O183" s="10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</row>
    <row r="184" spans="1:79" s="1" customFormat="1" x14ac:dyDescent="0.25">
      <c r="A184" s="8"/>
      <c r="B184" s="49"/>
      <c r="C184" s="8"/>
      <c r="D184" s="49"/>
      <c r="E184" s="8"/>
      <c r="F184" s="8"/>
      <c r="G184" s="49"/>
      <c r="H184" s="49"/>
      <c r="I184" s="49"/>
      <c r="J184" s="49"/>
      <c r="K184" s="50"/>
      <c r="L184" s="9"/>
      <c r="M184" s="9"/>
      <c r="N184" s="9"/>
      <c r="O184" s="10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</row>
    <row r="185" spans="1:79" s="1" customFormat="1" x14ac:dyDescent="0.25">
      <c r="A185" s="8"/>
      <c r="B185" s="49"/>
      <c r="C185" s="8"/>
      <c r="D185" s="49"/>
      <c r="E185" s="8"/>
      <c r="F185" s="8"/>
      <c r="G185" s="49"/>
      <c r="H185" s="49"/>
      <c r="I185" s="49"/>
      <c r="J185" s="49"/>
      <c r="K185" s="50"/>
      <c r="L185" s="9"/>
      <c r="M185" s="9"/>
      <c r="N185" s="9"/>
      <c r="O185" s="10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:79" s="1" customFormat="1" x14ac:dyDescent="0.25">
      <c r="A186" s="8"/>
      <c r="B186" s="49"/>
      <c r="C186" s="8"/>
      <c r="D186" s="49"/>
      <c r="E186" s="8"/>
      <c r="F186" s="8"/>
      <c r="G186" s="49"/>
      <c r="H186" s="49"/>
      <c r="I186" s="49"/>
      <c r="J186" s="49"/>
      <c r="K186" s="50"/>
      <c r="L186" s="9"/>
      <c r="M186" s="9"/>
      <c r="N186" s="9"/>
      <c r="O186" s="10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79" s="1" customFormat="1" x14ac:dyDescent="0.25">
      <c r="A187" s="8"/>
      <c r="B187" s="49"/>
      <c r="C187" s="8"/>
      <c r="D187" s="49"/>
      <c r="E187" s="8"/>
      <c r="F187" s="8"/>
      <c r="G187" s="49"/>
      <c r="H187" s="49"/>
      <c r="I187" s="49"/>
      <c r="J187" s="49"/>
      <c r="K187" s="50"/>
      <c r="L187" s="9"/>
      <c r="M187" s="9"/>
      <c r="N187" s="9"/>
      <c r="O187" s="10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:79" s="1" customFormat="1" x14ac:dyDescent="0.25">
      <c r="A188" s="8"/>
      <c r="B188" s="49"/>
      <c r="C188" s="8"/>
      <c r="D188" s="49"/>
      <c r="E188" s="8"/>
      <c r="F188" s="8"/>
      <c r="G188" s="49"/>
      <c r="H188" s="49"/>
      <c r="I188" s="49"/>
      <c r="J188" s="49"/>
      <c r="K188" s="50"/>
      <c r="L188" s="9"/>
      <c r="M188" s="9"/>
      <c r="N188" s="9"/>
      <c r="O188" s="10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:79" s="1" customFormat="1" x14ac:dyDescent="0.25">
      <c r="A189" s="8"/>
      <c r="B189" s="49"/>
      <c r="C189" s="8"/>
      <c r="D189" s="49"/>
      <c r="E189" s="8"/>
      <c r="F189" s="8"/>
      <c r="G189" s="49"/>
      <c r="H189" s="49"/>
      <c r="I189" s="49"/>
      <c r="J189" s="49"/>
      <c r="K189" s="50"/>
      <c r="L189" s="9"/>
      <c r="M189" s="9"/>
      <c r="N189" s="9"/>
      <c r="O189" s="10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:79" s="1" customFormat="1" x14ac:dyDescent="0.25">
      <c r="A190" s="8"/>
      <c r="B190" s="49"/>
      <c r="C190" s="8"/>
      <c r="D190" s="49"/>
      <c r="E190" s="8"/>
      <c r="F190" s="8"/>
      <c r="G190" s="49"/>
      <c r="H190" s="49"/>
      <c r="I190" s="49"/>
      <c r="J190" s="49"/>
      <c r="K190" s="50"/>
      <c r="L190" s="9"/>
      <c r="M190" s="9"/>
      <c r="N190" s="9"/>
      <c r="O190" s="10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:79" s="1" customFormat="1" x14ac:dyDescent="0.25">
      <c r="A191" s="8"/>
      <c r="B191" s="49"/>
      <c r="C191" s="8"/>
      <c r="D191" s="49"/>
      <c r="E191" s="8"/>
      <c r="F191" s="8"/>
      <c r="G191" s="49"/>
      <c r="H191" s="49"/>
      <c r="I191" s="49"/>
      <c r="J191" s="49"/>
      <c r="K191" s="50"/>
      <c r="L191" s="9"/>
      <c r="M191" s="9"/>
      <c r="N191" s="9"/>
      <c r="O191" s="10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</row>
    <row r="192" spans="1:79" s="1" customFormat="1" x14ac:dyDescent="0.25">
      <c r="A192" s="8"/>
      <c r="B192" s="49"/>
      <c r="C192" s="8"/>
      <c r="D192" s="49"/>
      <c r="E192" s="8"/>
      <c r="F192" s="8"/>
      <c r="G192" s="49"/>
      <c r="H192" s="49"/>
      <c r="I192" s="49"/>
      <c r="J192" s="49"/>
      <c r="K192" s="50"/>
      <c r="L192" s="9"/>
      <c r="M192" s="9"/>
      <c r="N192" s="9"/>
      <c r="O192" s="10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:79" s="1" customFormat="1" x14ac:dyDescent="0.25">
      <c r="A193" s="8"/>
      <c r="B193" s="49"/>
      <c r="C193" s="8"/>
      <c r="D193" s="49"/>
      <c r="E193" s="8"/>
      <c r="F193" s="8"/>
      <c r="G193" s="49"/>
      <c r="H193" s="49"/>
      <c r="I193" s="49"/>
      <c r="J193" s="49"/>
      <c r="K193" s="50"/>
      <c r="L193" s="9"/>
      <c r="M193" s="9"/>
      <c r="N193" s="9"/>
      <c r="O193" s="10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:79" s="1" customFormat="1" x14ac:dyDescent="0.25">
      <c r="A194" s="8"/>
      <c r="B194" s="49"/>
      <c r="C194" s="8"/>
      <c r="D194" s="49"/>
      <c r="E194" s="8"/>
      <c r="F194" s="8"/>
      <c r="G194" s="49"/>
      <c r="H194" s="49"/>
      <c r="I194" s="49"/>
      <c r="J194" s="49"/>
      <c r="K194" s="50"/>
      <c r="L194" s="9"/>
      <c r="M194" s="9"/>
      <c r="N194" s="9"/>
      <c r="O194" s="10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79" s="1" customFormat="1" x14ac:dyDescent="0.25">
      <c r="A195" s="8"/>
      <c r="B195" s="49"/>
      <c r="C195" s="8"/>
      <c r="D195" s="49"/>
      <c r="E195" s="8"/>
      <c r="F195" s="8"/>
      <c r="G195" s="49"/>
      <c r="H195" s="49"/>
      <c r="I195" s="49"/>
      <c r="J195" s="49"/>
      <c r="K195" s="50"/>
      <c r="L195" s="9"/>
      <c r="M195" s="9"/>
      <c r="N195" s="9"/>
      <c r="O195" s="10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:79" s="1" customFormat="1" x14ac:dyDescent="0.25">
      <c r="A196" s="8"/>
      <c r="B196" s="49"/>
      <c r="C196" s="8"/>
      <c r="D196" s="49"/>
      <c r="E196" s="8"/>
      <c r="F196" s="8"/>
      <c r="G196" s="49"/>
      <c r="H196" s="49"/>
      <c r="I196" s="49"/>
      <c r="J196" s="49"/>
      <c r="K196" s="50"/>
      <c r="L196" s="9"/>
      <c r="M196" s="9"/>
      <c r="N196" s="9"/>
      <c r="O196" s="10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:79" s="1" customFormat="1" x14ac:dyDescent="0.25">
      <c r="A197" s="8"/>
      <c r="B197" s="49"/>
      <c r="C197" s="8"/>
      <c r="D197" s="49"/>
      <c r="E197" s="8"/>
      <c r="F197" s="8"/>
      <c r="G197" s="49"/>
      <c r="H197" s="49"/>
      <c r="I197" s="49"/>
      <c r="J197" s="49"/>
      <c r="K197" s="50"/>
      <c r="L197" s="9"/>
      <c r="M197" s="9"/>
      <c r="N197" s="9"/>
      <c r="O197" s="10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:79" s="1" customFormat="1" x14ac:dyDescent="0.25">
      <c r="A198" s="8"/>
      <c r="B198" s="49"/>
      <c r="C198" s="8"/>
      <c r="D198" s="49"/>
      <c r="E198" s="8"/>
      <c r="F198" s="8"/>
      <c r="G198" s="49"/>
      <c r="H198" s="49"/>
      <c r="I198" s="49"/>
      <c r="J198" s="49"/>
      <c r="K198" s="50"/>
      <c r="L198" s="9"/>
      <c r="M198" s="9"/>
      <c r="N198" s="9"/>
      <c r="O198" s="10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s="1" customFormat="1" x14ac:dyDescent="0.25">
      <c r="A199" s="8"/>
      <c r="B199" s="49"/>
      <c r="C199" s="8"/>
      <c r="D199" s="49"/>
      <c r="E199" s="8"/>
      <c r="F199" s="8"/>
      <c r="G199" s="49"/>
      <c r="H199" s="49"/>
      <c r="I199" s="49"/>
      <c r="J199" s="49"/>
      <c r="K199" s="50"/>
      <c r="L199" s="9"/>
      <c r="M199" s="9"/>
      <c r="N199" s="9"/>
      <c r="O199" s="10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:79" s="1" customFormat="1" x14ac:dyDescent="0.25">
      <c r="A200" s="8"/>
      <c r="B200" s="49"/>
      <c r="C200" s="8"/>
      <c r="D200" s="49"/>
      <c r="E200" s="8"/>
      <c r="F200" s="8"/>
      <c r="G200" s="49"/>
      <c r="H200" s="49"/>
      <c r="I200" s="49"/>
      <c r="J200" s="49"/>
      <c r="K200" s="50"/>
      <c r="L200" s="9"/>
      <c r="M200" s="9"/>
      <c r="N200" s="9"/>
      <c r="O200" s="10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:79" s="1" customFormat="1" x14ac:dyDescent="0.25">
      <c r="A201" s="8"/>
      <c r="B201" s="49"/>
      <c r="C201" s="8"/>
      <c r="D201" s="49"/>
      <c r="E201" s="8"/>
      <c r="F201" s="8"/>
      <c r="G201" s="49"/>
      <c r="H201" s="49"/>
      <c r="I201" s="49"/>
      <c r="J201" s="49"/>
      <c r="K201" s="50"/>
      <c r="L201" s="9"/>
      <c r="M201" s="9"/>
      <c r="N201" s="9"/>
      <c r="O201" s="10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79" s="1" customFormat="1" x14ac:dyDescent="0.25">
      <c r="A202" s="8"/>
      <c r="B202" s="49"/>
      <c r="C202" s="8"/>
      <c r="D202" s="49"/>
      <c r="E202" s="8"/>
      <c r="F202" s="8"/>
      <c r="G202" s="49"/>
      <c r="H202" s="49"/>
      <c r="I202" s="49"/>
      <c r="J202" s="49"/>
      <c r="K202" s="50"/>
      <c r="L202" s="9"/>
      <c r="M202" s="9"/>
      <c r="N202" s="9"/>
      <c r="O202" s="10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:79" s="1" customFormat="1" x14ac:dyDescent="0.25">
      <c r="A203" s="8"/>
      <c r="B203" s="49"/>
      <c r="C203" s="8"/>
      <c r="D203" s="49"/>
      <c r="E203" s="8"/>
      <c r="F203" s="8"/>
      <c r="G203" s="49"/>
      <c r="H203" s="49"/>
      <c r="I203" s="49"/>
      <c r="J203" s="49"/>
      <c r="K203" s="50"/>
      <c r="L203" s="9"/>
      <c r="M203" s="9"/>
      <c r="N203" s="9"/>
      <c r="O203" s="10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:79" s="1" customFormat="1" x14ac:dyDescent="0.25">
      <c r="A204" s="8"/>
      <c r="B204" s="49"/>
      <c r="C204" s="8"/>
      <c r="D204" s="49"/>
      <c r="E204" s="8"/>
      <c r="F204" s="8"/>
      <c r="G204" s="49"/>
      <c r="H204" s="49"/>
      <c r="I204" s="49"/>
      <c r="J204" s="49"/>
      <c r="K204" s="50"/>
      <c r="L204" s="9"/>
      <c r="M204" s="9"/>
      <c r="N204" s="9"/>
      <c r="O204" s="10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:79" s="1" customFormat="1" x14ac:dyDescent="0.25">
      <c r="A205" s="8"/>
      <c r="B205" s="49"/>
      <c r="C205" s="8"/>
      <c r="D205" s="49"/>
      <c r="E205" s="8"/>
      <c r="F205" s="8"/>
      <c r="G205" s="49"/>
      <c r="H205" s="49"/>
      <c r="I205" s="49"/>
      <c r="J205" s="49"/>
      <c r="K205" s="50"/>
      <c r="L205" s="9"/>
      <c r="M205" s="9"/>
      <c r="N205" s="9"/>
      <c r="O205" s="10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:79" s="1" customFormat="1" x14ac:dyDescent="0.25">
      <c r="A206" s="8"/>
      <c r="B206" s="49"/>
      <c r="C206" s="8"/>
      <c r="D206" s="49"/>
      <c r="E206" s="8"/>
      <c r="F206" s="8"/>
      <c r="G206" s="49"/>
      <c r="H206" s="49"/>
      <c r="I206" s="49"/>
      <c r="J206" s="49"/>
      <c r="K206" s="50"/>
      <c r="L206" s="9"/>
      <c r="M206" s="9"/>
      <c r="N206" s="9"/>
      <c r="O206" s="10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 s="1" customFormat="1" x14ac:dyDescent="0.25">
      <c r="A207" s="8"/>
      <c r="B207" s="49"/>
      <c r="C207" s="8"/>
      <c r="D207" s="49"/>
      <c r="E207" s="8"/>
      <c r="F207" s="8"/>
      <c r="G207" s="49"/>
      <c r="H207" s="49"/>
      <c r="I207" s="49"/>
      <c r="J207" s="49"/>
      <c r="K207" s="50"/>
      <c r="L207" s="9"/>
      <c r="M207" s="9"/>
      <c r="N207" s="9"/>
      <c r="O207" s="10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 s="1" customFormat="1" x14ac:dyDescent="0.25">
      <c r="A208" s="8"/>
      <c r="B208" s="49"/>
      <c r="C208" s="8"/>
      <c r="D208" s="49"/>
      <c r="E208" s="8"/>
      <c r="F208" s="8"/>
      <c r="G208" s="49"/>
      <c r="H208" s="49"/>
      <c r="I208" s="49"/>
      <c r="J208" s="49"/>
      <c r="K208" s="50"/>
      <c r="L208" s="9"/>
      <c r="M208" s="9"/>
      <c r="N208" s="9"/>
      <c r="O208" s="10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 s="1" customFormat="1" x14ac:dyDescent="0.25">
      <c r="A209" s="8"/>
      <c r="B209" s="49"/>
      <c r="C209" s="8"/>
      <c r="D209" s="49"/>
      <c r="E209" s="8"/>
      <c r="F209" s="8"/>
      <c r="G209" s="49"/>
      <c r="H209" s="49"/>
      <c r="I209" s="49"/>
      <c r="J209" s="49"/>
      <c r="K209" s="50"/>
      <c r="L209" s="9"/>
      <c r="M209" s="9"/>
      <c r="N209" s="9"/>
      <c r="O209" s="10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:79" s="1" customFormat="1" x14ac:dyDescent="0.25">
      <c r="A210" s="8"/>
      <c r="B210" s="49"/>
      <c r="C210" s="8"/>
      <c r="D210" s="49"/>
      <c r="E210" s="8"/>
      <c r="F210" s="8"/>
      <c r="G210" s="49"/>
      <c r="H210" s="49"/>
      <c r="I210" s="49"/>
      <c r="J210" s="49"/>
      <c r="K210" s="50"/>
      <c r="L210" s="9"/>
      <c r="M210" s="9"/>
      <c r="N210" s="9"/>
      <c r="O210" s="10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:79" s="1" customFormat="1" x14ac:dyDescent="0.25">
      <c r="A211" s="8"/>
      <c r="B211" s="49"/>
      <c r="C211" s="8"/>
      <c r="D211" s="49"/>
      <c r="E211" s="8"/>
      <c r="F211" s="8"/>
      <c r="G211" s="49"/>
      <c r="H211" s="49"/>
      <c r="I211" s="49"/>
      <c r="J211" s="49"/>
      <c r="K211" s="50"/>
      <c r="L211" s="9"/>
      <c r="M211" s="9"/>
      <c r="N211" s="9"/>
      <c r="O211" s="10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 s="1" customFormat="1" x14ac:dyDescent="0.25">
      <c r="A212" s="8"/>
      <c r="B212" s="49"/>
      <c r="C212" s="8"/>
      <c r="D212" s="49"/>
      <c r="E212" s="8"/>
      <c r="F212" s="8"/>
      <c r="G212" s="49"/>
      <c r="H212" s="49"/>
      <c r="I212" s="49"/>
      <c r="J212" s="49"/>
      <c r="K212" s="50"/>
      <c r="L212" s="9"/>
      <c r="M212" s="9"/>
      <c r="N212" s="9"/>
      <c r="O212" s="10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 s="1" customFormat="1" x14ac:dyDescent="0.25">
      <c r="A213" s="8"/>
      <c r="B213" s="49"/>
      <c r="C213" s="8"/>
      <c r="D213" s="49"/>
      <c r="E213" s="8"/>
      <c r="F213" s="8"/>
      <c r="G213" s="49"/>
      <c r="H213" s="49"/>
      <c r="I213" s="49"/>
      <c r="J213" s="49"/>
      <c r="K213" s="50"/>
      <c r="L213" s="9"/>
      <c r="M213" s="9"/>
      <c r="N213" s="9"/>
      <c r="O213" s="10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 s="1" customFormat="1" x14ac:dyDescent="0.25">
      <c r="A214" s="8"/>
      <c r="B214" s="49"/>
      <c r="C214" s="8"/>
      <c r="D214" s="49"/>
      <c r="E214" s="8"/>
      <c r="F214" s="8"/>
      <c r="G214" s="49"/>
      <c r="H214" s="49"/>
      <c r="I214" s="49"/>
      <c r="J214" s="49"/>
      <c r="K214" s="50"/>
      <c r="L214" s="9"/>
      <c r="M214" s="9"/>
      <c r="N214" s="9"/>
      <c r="O214" s="10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:79" s="1" customFormat="1" x14ac:dyDescent="0.25">
      <c r="A215" s="8"/>
      <c r="B215" s="49"/>
      <c r="C215" s="8"/>
      <c r="D215" s="49"/>
      <c r="E215" s="8"/>
      <c r="F215" s="8"/>
      <c r="G215" s="49"/>
      <c r="H215" s="49"/>
      <c r="I215" s="49"/>
      <c r="J215" s="49"/>
      <c r="K215" s="50"/>
      <c r="L215" s="9"/>
      <c r="M215" s="9"/>
      <c r="N215" s="9"/>
      <c r="O215" s="10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:79" s="1" customFormat="1" x14ac:dyDescent="0.25">
      <c r="A216" s="8"/>
      <c r="B216" s="49"/>
      <c r="C216" s="8"/>
      <c r="D216" s="49"/>
      <c r="E216" s="8"/>
      <c r="F216" s="8"/>
      <c r="G216" s="49"/>
      <c r="H216" s="49"/>
      <c r="I216" s="49"/>
      <c r="J216" s="49"/>
      <c r="K216" s="50"/>
      <c r="L216" s="9"/>
      <c r="M216" s="9"/>
      <c r="N216" s="9"/>
      <c r="O216" s="10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:79" s="1" customFormat="1" x14ac:dyDescent="0.25">
      <c r="A217" s="8"/>
      <c r="B217" s="49"/>
      <c r="C217" s="8"/>
      <c r="D217" s="49"/>
      <c r="E217" s="8"/>
      <c r="F217" s="8"/>
      <c r="G217" s="49"/>
      <c r="H217" s="49"/>
      <c r="I217" s="49"/>
      <c r="J217" s="49"/>
      <c r="K217" s="50"/>
      <c r="L217" s="9"/>
      <c r="M217" s="9"/>
      <c r="N217" s="9"/>
      <c r="O217" s="10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:79" s="1" customFormat="1" x14ac:dyDescent="0.25">
      <c r="A218" s="8"/>
      <c r="B218" s="49"/>
      <c r="C218" s="8"/>
      <c r="D218" s="49"/>
      <c r="E218" s="8"/>
      <c r="F218" s="8"/>
      <c r="G218" s="49"/>
      <c r="H218" s="49"/>
      <c r="I218" s="49"/>
      <c r="J218" s="49"/>
      <c r="K218" s="50"/>
      <c r="L218" s="9"/>
      <c r="M218" s="9"/>
      <c r="N218" s="9"/>
      <c r="O218" s="10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:79" s="1" customFormat="1" x14ac:dyDescent="0.25">
      <c r="A219" s="8"/>
      <c r="B219" s="49"/>
      <c r="C219" s="8"/>
      <c r="D219" s="49"/>
      <c r="E219" s="8"/>
      <c r="F219" s="8"/>
      <c r="G219" s="49"/>
      <c r="H219" s="49"/>
      <c r="I219" s="49"/>
      <c r="J219" s="49"/>
      <c r="K219" s="50"/>
      <c r="L219" s="9"/>
      <c r="M219" s="9"/>
      <c r="N219" s="9"/>
      <c r="O219" s="10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:79" s="1" customFormat="1" x14ac:dyDescent="0.25">
      <c r="A220" s="8"/>
      <c r="B220" s="49"/>
      <c r="C220" s="8"/>
      <c r="D220" s="49"/>
      <c r="E220" s="8"/>
      <c r="F220" s="8"/>
      <c r="G220" s="49"/>
      <c r="H220" s="49"/>
      <c r="I220" s="49"/>
      <c r="J220" s="49"/>
      <c r="K220" s="50"/>
      <c r="L220" s="9"/>
      <c r="M220" s="9"/>
      <c r="N220" s="9"/>
      <c r="O220" s="10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:79" s="1" customFormat="1" x14ac:dyDescent="0.25">
      <c r="A221" s="8"/>
      <c r="B221" s="49"/>
      <c r="C221" s="8"/>
      <c r="D221" s="49"/>
      <c r="E221" s="8"/>
      <c r="F221" s="8"/>
      <c r="G221" s="49"/>
      <c r="H221" s="49"/>
      <c r="I221" s="49"/>
      <c r="J221" s="49"/>
      <c r="K221" s="50"/>
      <c r="L221" s="9"/>
      <c r="M221" s="9"/>
      <c r="N221" s="9"/>
      <c r="O221" s="10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:79" s="1" customFormat="1" x14ac:dyDescent="0.25">
      <c r="A222" s="8"/>
      <c r="B222" s="49"/>
      <c r="C222" s="8"/>
      <c r="D222" s="49"/>
      <c r="E222" s="8"/>
      <c r="F222" s="8"/>
      <c r="G222" s="49"/>
      <c r="H222" s="49"/>
      <c r="I222" s="49"/>
      <c r="J222" s="49"/>
      <c r="K222" s="50"/>
      <c r="L222" s="9"/>
      <c r="M222" s="9"/>
      <c r="N222" s="9"/>
      <c r="O222" s="10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:79" s="1" customFormat="1" x14ac:dyDescent="0.25">
      <c r="A223" s="8"/>
      <c r="B223" s="49"/>
      <c r="C223" s="8"/>
      <c r="D223" s="49"/>
      <c r="E223" s="8"/>
      <c r="F223" s="8"/>
      <c r="G223" s="49"/>
      <c r="H223" s="49"/>
      <c r="I223" s="49"/>
      <c r="J223" s="49"/>
      <c r="K223" s="50"/>
      <c r="L223" s="9"/>
      <c r="M223" s="9"/>
      <c r="N223" s="9"/>
      <c r="O223" s="10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:79" s="1" customFormat="1" x14ac:dyDescent="0.25">
      <c r="A224" s="8"/>
      <c r="B224" s="49"/>
      <c r="C224" s="8"/>
      <c r="D224" s="49"/>
      <c r="E224" s="8"/>
      <c r="F224" s="8"/>
      <c r="G224" s="49"/>
      <c r="H224" s="49"/>
      <c r="I224" s="49"/>
      <c r="J224" s="49"/>
      <c r="K224" s="50"/>
      <c r="L224" s="9"/>
      <c r="M224" s="9"/>
      <c r="N224" s="9"/>
      <c r="O224" s="10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</row>
    <row r="225" spans="1:79" s="1" customFormat="1" x14ac:dyDescent="0.25">
      <c r="A225" s="8"/>
      <c r="B225" s="49"/>
      <c r="C225" s="8"/>
      <c r="D225" s="49"/>
      <c r="E225" s="8"/>
      <c r="F225" s="8"/>
      <c r="G225" s="49"/>
      <c r="H225" s="49"/>
      <c r="I225" s="49"/>
      <c r="J225" s="49"/>
      <c r="K225" s="50"/>
      <c r="L225" s="9"/>
      <c r="M225" s="9"/>
      <c r="N225" s="9"/>
      <c r="O225" s="10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</row>
    <row r="226" spans="1:79" s="1" customFormat="1" x14ac:dyDescent="0.25">
      <c r="A226" s="8"/>
      <c r="B226" s="49"/>
      <c r="C226" s="8"/>
      <c r="D226" s="49"/>
      <c r="E226" s="8"/>
      <c r="F226" s="8"/>
      <c r="G226" s="49"/>
      <c r="H226" s="49"/>
      <c r="I226" s="49"/>
      <c r="J226" s="49"/>
      <c r="K226" s="50"/>
      <c r="L226" s="9"/>
      <c r="M226" s="9"/>
      <c r="N226" s="9"/>
      <c r="O226" s="10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:79" s="1" customFormat="1" x14ac:dyDescent="0.25">
      <c r="A227" s="8"/>
      <c r="B227" s="49"/>
      <c r="C227" s="8"/>
      <c r="D227" s="49"/>
      <c r="E227" s="8"/>
      <c r="F227" s="8"/>
      <c r="G227" s="49"/>
      <c r="H227" s="49"/>
      <c r="I227" s="49"/>
      <c r="J227" s="49"/>
      <c r="K227" s="50"/>
      <c r="L227" s="9"/>
      <c r="M227" s="9"/>
      <c r="N227" s="9"/>
      <c r="O227" s="10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:79" s="1" customFormat="1" x14ac:dyDescent="0.25">
      <c r="A228" s="8"/>
      <c r="B228" s="49"/>
      <c r="C228" s="8"/>
      <c r="D228" s="49"/>
      <c r="E228" s="8"/>
      <c r="F228" s="8"/>
      <c r="G228" s="49"/>
      <c r="H228" s="49"/>
      <c r="I228" s="49"/>
      <c r="J228" s="49"/>
      <c r="K228" s="50"/>
      <c r="L228" s="9"/>
      <c r="M228" s="9"/>
      <c r="N228" s="9"/>
      <c r="O228" s="10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:79" s="1" customFormat="1" x14ac:dyDescent="0.25">
      <c r="A229" s="8"/>
      <c r="B229" s="49"/>
      <c r="C229" s="8"/>
      <c r="D229" s="49"/>
      <c r="E229" s="8"/>
      <c r="F229" s="8"/>
      <c r="G229" s="49"/>
      <c r="H229" s="49"/>
      <c r="I229" s="49"/>
      <c r="J229" s="49"/>
      <c r="K229" s="50"/>
      <c r="L229" s="9"/>
      <c r="M229" s="9"/>
      <c r="N229" s="9"/>
      <c r="O229" s="10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:79" s="1" customFormat="1" x14ac:dyDescent="0.25">
      <c r="A230" s="8"/>
      <c r="B230" s="49"/>
      <c r="C230" s="8"/>
      <c r="D230" s="49"/>
      <c r="E230" s="8"/>
      <c r="F230" s="8"/>
      <c r="G230" s="49"/>
      <c r="H230" s="49"/>
      <c r="I230" s="49"/>
      <c r="J230" s="49"/>
      <c r="K230" s="50"/>
      <c r="L230" s="9"/>
      <c r="M230" s="9"/>
      <c r="N230" s="9"/>
      <c r="O230" s="10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:79" s="1" customFormat="1" x14ac:dyDescent="0.25">
      <c r="A231" s="8"/>
      <c r="B231" s="49"/>
      <c r="C231" s="8"/>
      <c r="D231" s="49"/>
      <c r="E231" s="8"/>
      <c r="F231" s="8"/>
      <c r="G231" s="49"/>
      <c r="H231" s="49"/>
      <c r="I231" s="49"/>
      <c r="J231" s="49"/>
      <c r="K231" s="50"/>
      <c r="L231" s="9"/>
      <c r="M231" s="9"/>
      <c r="N231" s="9"/>
      <c r="O231" s="10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</row>
    <row r="232" spans="1:79" s="1" customFormat="1" x14ac:dyDescent="0.25">
      <c r="A232" s="8"/>
      <c r="B232" s="49"/>
      <c r="C232" s="8"/>
      <c r="D232" s="49"/>
      <c r="E232" s="8"/>
      <c r="F232" s="8"/>
      <c r="G232" s="49"/>
      <c r="H232" s="49"/>
      <c r="I232" s="49"/>
      <c r="J232" s="49"/>
      <c r="K232" s="50"/>
      <c r="L232" s="9"/>
      <c r="M232" s="9"/>
      <c r="N232" s="9"/>
      <c r="O232" s="10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</row>
    <row r="233" spans="1:79" s="1" customFormat="1" x14ac:dyDescent="0.25">
      <c r="A233" s="8"/>
      <c r="B233" s="49"/>
      <c r="C233" s="8"/>
      <c r="D233" s="49"/>
      <c r="E233" s="8"/>
      <c r="F233" s="8"/>
      <c r="G233" s="49"/>
      <c r="H233" s="49"/>
      <c r="I233" s="49"/>
      <c r="J233" s="49"/>
      <c r="K233" s="50"/>
      <c r="L233" s="9"/>
      <c r="M233" s="9"/>
      <c r="N233" s="9"/>
      <c r="O233" s="10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:79" s="1" customFormat="1" x14ac:dyDescent="0.25">
      <c r="A234" s="8"/>
      <c r="B234" s="49"/>
      <c r="C234" s="8"/>
      <c r="D234" s="49"/>
      <c r="E234" s="8"/>
      <c r="F234" s="8"/>
      <c r="G234" s="49"/>
      <c r="H234" s="49"/>
      <c r="I234" s="49"/>
      <c r="J234" s="49"/>
      <c r="K234" s="50"/>
      <c r="L234" s="9"/>
      <c r="M234" s="9"/>
      <c r="N234" s="9"/>
      <c r="O234" s="10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:79" s="1" customFormat="1" x14ac:dyDescent="0.25">
      <c r="A235" s="8"/>
      <c r="B235" s="49"/>
      <c r="C235" s="8"/>
      <c r="D235" s="49"/>
      <c r="E235" s="8"/>
      <c r="F235" s="8"/>
      <c r="G235" s="49"/>
      <c r="H235" s="49"/>
      <c r="I235" s="49"/>
      <c r="J235" s="49"/>
      <c r="K235" s="50"/>
      <c r="L235" s="9"/>
      <c r="M235" s="9"/>
      <c r="N235" s="9"/>
      <c r="O235" s="10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:79" s="1" customFormat="1" x14ac:dyDescent="0.25">
      <c r="A236" s="8"/>
      <c r="B236" s="49"/>
      <c r="C236" s="8"/>
      <c r="D236" s="49"/>
      <c r="E236" s="8"/>
      <c r="F236" s="8"/>
      <c r="G236" s="49"/>
      <c r="H236" s="49"/>
      <c r="I236" s="49"/>
      <c r="J236" s="49"/>
      <c r="K236" s="50"/>
      <c r="L236" s="9"/>
      <c r="M236" s="9"/>
      <c r="N236" s="9"/>
      <c r="O236" s="10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9" s="1" customFormat="1" x14ac:dyDescent="0.25">
      <c r="A237" s="8"/>
      <c r="B237" s="49"/>
      <c r="C237" s="8"/>
      <c r="D237" s="49"/>
      <c r="E237" s="8"/>
      <c r="F237" s="8"/>
      <c r="G237" s="49"/>
      <c r="H237" s="49"/>
      <c r="I237" s="49"/>
      <c r="J237" s="49"/>
      <c r="K237" s="50"/>
      <c r="L237" s="9"/>
      <c r="M237" s="9"/>
      <c r="N237" s="9"/>
      <c r="O237" s="10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:79" s="1" customFormat="1" x14ac:dyDescent="0.25">
      <c r="A238" s="8"/>
      <c r="B238" s="49"/>
      <c r="C238" s="8"/>
      <c r="D238" s="49"/>
      <c r="E238" s="8"/>
      <c r="F238" s="8"/>
      <c r="G238" s="49"/>
      <c r="H238" s="49"/>
      <c r="I238" s="49"/>
      <c r="J238" s="49"/>
      <c r="K238" s="50"/>
      <c r="L238" s="9"/>
      <c r="M238" s="9"/>
      <c r="N238" s="9"/>
      <c r="O238" s="10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 s="1" customFormat="1" x14ac:dyDescent="0.25">
      <c r="A239" s="8"/>
      <c r="B239" s="49"/>
      <c r="C239" s="8"/>
      <c r="D239" s="49"/>
      <c r="E239" s="8"/>
      <c r="F239" s="8"/>
      <c r="G239" s="49"/>
      <c r="H239" s="49"/>
      <c r="I239" s="49"/>
      <c r="J239" s="49"/>
      <c r="K239" s="50"/>
      <c r="L239" s="9"/>
      <c r="M239" s="9"/>
      <c r="N239" s="9"/>
      <c r="O239" s="10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 s="1" customFormat="1" x14ac:dyDescent="0.25">
      <c r="A240" s="8"/>
      <c r="B240" s="49"/>
      <c r="C240" s="8"/>
      <c r="D240" s="49"/>
      <c r="E240" s="8"/>
      <c r="F240" s="8"/>
      <c r="G240" s="49"/>
      <c r="H240" s="49"/>
      <c r="I240" s="49"/>
      <c r="J240" s="49"/>
      <c r="K240" s="50"/>
      <c r="L240" s="9"/>
      <c r="M240" s="9"/>
      <c r="N240" s="9"/>
      <c r="O240" s="10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 s="1" customFormat="1" x14ac:dyDescent="0.25">
      <c r="A241" s="8"/>
      <c r="B241" s="49"/>
      <c r="C241" s="8"/>
      <c r="D241" s="49"/>
      <c r="E241" s="8"/>
      <c r="F241" s="8"/>
      <c r="G241" s="49"/>
      <c r="H241" s="49"/>
      <c r="I241" s="49"/>
      <c r="J241" s="49"/>
      <c r="K241" s="50"/>
      <c r="L241" s="9"/>
      <c r="M241" s="9"/>
      <c r="N241" s="9"/>
      <c r="O241" s="10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 s="1" customFormat="1" x14ac:dyDescent="0.25">
      <c r="A242" s="8"/>
      <c r="B242" s="49"/>
      <c r="C242" s="8"/>
      <c r="D242" s="49"/>
      <c r="E242" s="8"/>
      <c r="F242" s="8"/>
      <c r="G242" s="49"/>
      <c r="H242" s="49"/>
      <c r="I242" s="49"/>
      <c r="J242" s="49"/>
      <c r="K242" s="50"/>
      <c r="L242" s="9"/>
      <c r="M242" s="9"/>
      <c r="N242" s="9"/>
      <c r="O242" s="10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 s="1" customFormat="1" x14ac:dyDescent="0.25">
      <c r="A243" s="8"/>
      <c r="B243" s="49"/>
      <c r="C243" s="8"/>
      <c r="D243" s="49"/>
      <c r="E243" s="8"/>
      <c r="F243" s="8"/>
      <c r="G243" s="49"/>
      <c r="H243" s="49"/>
      <c r="I243" s="49"/>
      <c r="J243" s="49"/>
      <c r="K243" s="50"/>
      <c r="L243" s="9"/>
      <c r="M243" s="9"/>
      <c r="N243" s="9"/>
      <c r="O243" s="10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:79" s="1" customFormat="1" x14ac:dyDescent="0.25">
      <c r="A244" s="8"/>
      <c r="B244" s="49"/>
      <c r="C244" s="8"/>
      <c r="D244" s="49"/>
      <c r="E244" s="8"/>
      <c r="F244" s="8"/>
      <c r="G244" s="49"/>
      <c r="H244" s="49"/>
      <c r="I244" s="49"/>
      <c r="J244" s="49"/>
      <c r="K244" s="50"/>
      <c r="L244" s="9"/>
      <c r="M244" s="9"/>
      <c r="N244" s="9"/>
      <c r="O244" s="10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:79" s="1" customFormat="1" x14ac:dyDescent="0.25">
      <c r="A245" s="8"/>
      <c r="B245" s="49"/>
      <c r="C245" s="8"/>
      <c r="D245" s="49"/>
      <c r="E245" s="8"/>
      <c r="F245" s="8"/>
      <c r="G245" s="49"/>
      <c r="H245" s="49"/>
      <c r="I245" s="49"/>
      <c r="J245" s="49"/>
      <c r="K245" s="50"/>
      <c r="L245" s="9"/>
      <c r="M245" s="9"/>
      <c r="N245" s="9"/>
      <c r="O245" s="10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 s="1" customFormat="1" x14ac:dyDescent="0.25">
      <c r="A246" s="8"/>
      <c r="B246" s="49"/>
      <c r="C246" s="8"/>
      <c r="D246" s="49"/>
      <c r="E246" s="8"/>
      <c r="F246" s="8"/>
      <c r="G246" s="49"/>
      <c r="H246" s="49"/>
      <c r="I246" s="49"/>
      <c r="J246" s="49"/>
      <c r="K246" s="50"/>
      <c r="L246" s="9"/>
      <c r="M246" s="9"/>
      <c r="N246" s="9"/>
      <c r="O246" s="10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 s="1" customFormat="1" x14ac:dyDescent="0.25">
      <c r="A247" s="8"/>
      <c r="B247" s="49"/>
      <c r="C247" s="8"/>
      <c r="D247" s="49"/>
      <c r="E247" s="8"/>
      <c r="F247" s="8"/>
      <c r="G247" s="49"/>
      <c r="H247" s="49"/>
      <c r="I247" s="49"/>
      <c r="J247" s="49"/>
      <c r="K247" s="50"/>
      <c r="L247" s="9"/>
      <c r="M247" s="9"/>
      <c r="N247" s="9"/>
      <c r="O247" s="10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 s="1" customFormat="1" x14ac:dyDescent="0.25">
      <c r="A248" s="8"/>
      <c r="B248" s="49"/>
      <c r="C248" s="8"/>
      <c r="D248" s="49"/>
      <c r="E248" s="8"/>
      <c r="F248" s="8"/>
      <c r="G248" s="49"/>
      <c r="H248" s="49"/>
      <c r="I248" s="49"/>
      <c r="J248" s="49"/>
      <c r="K248" s="50"/>
      <c r="L248" s="9"/>
      <c r="M248" s="9"/>
      <c r="N248" s="9"/>
      <c r="O248" s="10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 s="1" customFormat="1" x14ac:dyDescent="0.25">
      <c r="A249" s="8"/>
      <c r="B249" s="49"/>
      <c r="C249" s="8"/>
      <c r="D249" s="49"/>
      <c r="E249" s="8"/>
      <c r="F249" s="8"/>
      <c r="G249" s="49"/>
      <c r="H249" s="49"/>
      <c r="I249" s="49"/>
      <c r="J249" s="49"/>
      <c r="K249" s="50"/>
      <c r="L249" s="9"/>
      <c r="M249" s="9"/>
      <c r="N249" s="9"/>
      <c r="O249" s="10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 s="1" customFormat="1" x14ac:dyDescent="0.25">
      <c r="A250" s="8"/>
      <c r="B250" s="49"/>
      <c r="C250" s="8"/>
      <c r="D250" s="49"/>
      <c r="E250" s="8"/>
      <c r="F250" s="8"/>
      <c r="G250" s="49"/>
      <c r="H250" s="49"/>
      <c r="I250" s="49"/>
      <c r="J250" s="49"/>
      <c r="K250" s="50"/>
      <c r="L250" s="9"/>
      <c r="M250" s="9"/>
      <c r="N250" s="9"/>
      <c r="O250" s="10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79" s="1" customFormat="1" x14ac:dyDescent="0.25">
      <c r="A251" s="8"/>
      <c r="B251" s="49"/>
      <c r="C251" s="8"/>
      <c r="D251" s="49"/>
      <c r="E251" s="8"/>
      <c r="F251" s="8"/>
      <c r="G251" s="49"/>
      <c r="H251" s="49"/>
      <c r="I251" s="49"/>
      <c r="J251" s="49"/>
      <c r="K251" s="50"/>
      <c r="L251" s="9"/>
      <c r="M251" s="9"/>
      <c r="N251" s="9"/>
      <c r="O251" s="10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:79" s="1" customFormat="1" x14ac:dyDescent="0.25">
      <c r="A252" s="8"/>
      <c r="B252" s="49"/>
      <c r="C252" s="8"/>
      <c r="D252" s="49"/>
      <c r="E252" s="8"/>
      <c r="F252" s="8"/>
      <c r="G252" s="49"/>
      <c r="H252" s="49"/>
      <c r="I252" s="49"/>
      <c r="J252" s="49"/>
      <c r="K252" s="50"/>
      <c r="L252" s="9"/>
      <c r="M252" s="9"/>
      <c r="N252" s="9"/>
      <c r="O252" s="10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:79" s="1" customFormat="1" x14ac:dyDescent="0.25">
      <c r="A253" s="8"/>
      <c r="B253" s="49"/>
      <c r="C253" s="8"/>
      <c r="D253" s="49"/>
      <c r="E253" s="8"/>
      <c r="F253" s="8"/>
      <c r="G253" s="49"/>
      <c r="H253" s="49"/>
      <c r="I253" s="49"/>
      <c r="J253" s="49"/>
      <c r="K253" s="50"/>
      <c r="L253" s="9"/>
      <c r="M253" s="9"/>
      <c r="N253" s="9"/>
      <c r="O253" s="10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:79" s="1" customFormat="1" x14ac:dyDescent="0.25">
      <c r="A254" s="8"/>
      <c r="B254" s="49"/>
      <c r="C254" s="8"/>
      <c r="D254" s="49"/>
      <c r="E254" s="8"/>
      <c r="F254" s="8"/>
      <c r="G254" s="49"/>
      <c r="H254" s="49"/>
      <c r="I254" s="49"/>
      <c r="J254" s="49"/>
      <c r="K254" s="50"/>
      <c r="L254" s="9"/>
      <c r="M254" s="9"/>
      <c r="N254" s="9"/>
      <c r="O254" s="10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:79" s="1" customFormat="1" x14ac:dyDescent="0.25">
      <c r="A255" s="8"/>
      <c r="B255" s="49"/>
      <c r="C255" s="8"/>
      <c r="D255" s="49"/>
      <c r="E255" s="8"/>
      <c r="F255" s="8"/>
      <c r="G255" s="49"/>
      <c r="H255" s="49"/>
      <c r="I255" s="49"/>
      <c r="J255" s="49"/>
      <c r="K255" s="50"/>
      <c r="L255" s="9"/>
      <c r="M255" s="9"/>
      <c r="N255" s="9"/>
      <c r="O255" s="10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9" s="1" customFormat="1" x14ac:dyDescent="0.25">
      <c r="A256" s="8"/>
      <c r="B256" s="49"/>
      <c r="C256" s="8"/>
      <c r="D256" s="49"/>
      <c r="E256" s="8"/>
      <c r="F256" s="8"/>
      <c r="G256" s="49"/>
      <c r="H256" s="49"/>
      <c r="I256" s="49"/>
      <c r="J256" s="49"/>
      <c r="K256" s="50"/>
      <c r="L256" s="9"/>
      <c r="M256" s="9"/>
      <c r="N256" s="9"/>
      <c r="O256" s="10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:79" s="1" customFormat="1" x14ac:dyDescent="0.25">
      <c r="A257" s="8"/>
      <c r="B257" s="49"/>
      <c r="C257" s="8"/>
      <c r="D257" s="49"/>
      <c r="E257" s="8"/>
      <c r="F257" s="8"/>
      <c r="G257" s="49"/>
      <c r="H257" s="49"/>
      <c r="I257" s="49"/>
      <c r="J257" s="49"/>
      <c r="K257" s="50"/>
      <c r="L257" s="9"/>
      <c r="M257" s="9"/>
      <c r="N257" s="9"/>
      <c r="O257" s="10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:79" s="1" customFormat="1" x14ac:dyDescent="0.25">
      <c r="A258" s="8"/>
      <c r="B258" s="49"/>
      <c r="C258" s="8"/>
      <c r="D258" s="49"/>
      <c r="E258" s="8"/>
      <c r="F258" s="8"/>
      <c r="G258" s="49"/>
      <c r="H258" s="49"/>
      <c r="I258" s="49"/>
      <c r="J258" s="49"/>
      <c r="K258" s="50"/>
      <c r="L258" s="9"/>
      <c r="M258" s="9"/>
      <c r="N258" s="9"/>
      <c r="O258" s="10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:79" s="1" customFormat="1" x14ac:dyDescent="0.25">
      <c r="A259" s="8"/>
      <c r="B259" s="49"/>
      <c r="C259" s="8"/>
      <c r="D259" s="49"/>
      <c r="E259" s="8"/>
      <c r="F259" s="8"/>
      <c r="G259" s="49"/>
      <c r="H259" s="49"/>
      <c r="I259" s="49"/>
      <c r="J259" s="49"/>
      <c r="K259" s="50"/>
      <c r="L259" s="9"/>
      <c r="M259" s="9"/>
      <c r="N259" s="9"/>
      <c r="O259" s="10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:79" s="1" customFormat="1" x14ac:dyDescent="0.25">
      <c r="A260" s="8"/>
      <c r="B260" s="49"/>
      <c r="C260" s="8"/>
      <c r="D260" s="49"/>
      <c r="E260" s="8"/>
      <c r="F260" s="8"/>
      <c r="G260" s="49"/>
      <c r="H260" s="49"/>
      <c r="I260" s="49"/>
      <c r="J260" s="49"/>
      <c r="K260" s="50"/>
      <c r="L260" s="9"/>
      <c r="M260" s="9"/>
      <c r="N260" s="9"/>
      <c r="O260" s="10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:79" s="1" customFormat="1" x14ac:dyDescent="0.25">
      <c r="A261" s="8"/>
      <c r="B261" s="49"/>
      <c r="C261" s="8"/>
      <c r="D261" s="49"/>
      <c r="E261" s="8"/>
      <c r="F261" s="8"/>
      <c r="G261" s="49"/>
      <c r="H261" s="49"/>
      <c r="I261" s="49"/>
      <c r="J261" s="49"/>
      <c r="K261" s="50"/>
      <c r="L261" s="9"/>
      <c r="M261" s="9"/>
      <c r="N261" s="9"/>
      <c r="O261" s="10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:79" s="1" customFormat="1" x14ac:dyDescent="0.25">
      <c r="A262" s="8"/>
      <c r="B262" s="49"/>
      <c r="C262" s="8"/>
      <c r="D262" s="49"/>
      <c r="E262" s="8"/>
      <c r="F262" s="8"/>
      <c r="G262" s="49"/>
      <c r="H262" s="49"/>
      <c r="I262" s="49"/>
      <c r="J262" s="49"/>
      <c r="K262" s="50"/>
      <c r="L262" s="9"/>
      <c r="M262" s="9"/>
      <c r="N262" s="9"/>
      <c r="O262" s="10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:79" s="1" customFormat="1" x14ac:dyDescent="0.25">
      <c r="A263" s="8"/>
      <c r="B263" s="49"/>
      <c r="C263" s="8"/>
      <c r="D263" s="49"/>
      <c r="E263" s="8"/>
      <c r="F263" s="8"/>
      <c r="G263" s="49"/>
      <c r="H263" s="49"/>
      <c r="I263" s="49"/>
      <c r="J263" s="49"/>
      <c r="K263" s="50"/>
      <c r="L263" s="9"/>
      <c r="M263" s="9"/>
      <c r="N263" s="9"/>
      <c r="O263" s="10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:79" s="1" customFormat="1" x14ac:dyDescent="0.25">
      <c r="A264" s="8"/>
      <c r="B264" s="49"/>
      <c r="C264" s="8"/>
      <c r="D264" s="49"/>
      <c r="E264" s="8"/>
      <c r="F264" s="8"/>
      <c r="G264" s="49"/>
      <c r="H264" s="49"/>
      <c r="I264" s="49"/>
      <c r="J264" s="49"/>
      <c r="K264" s="50"/>
      <c r="L264" s="9"/>
      <c r="M264" s="9"/>
      <c r="N264" s="9"/>
      <c r="O264" s="10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s="1" customFormat="1" x14ac:dyDescent="0.25">
      <c r="A265" s="8"/>
      <c r="B265" s="49"/>
      <c r="C265" s="8"/>
      <c r="D265" s="49"/>
      <c r="E265" s="8"/>
      <c r="F265" s="8"/>
      <c r="G265" s="49"/>
      <c r="H265" s="49"/>
      <c r="I265" s="49"/>
      <c r="J265" s="49"/>
      <c r="K265" s="50"/>
      <c r="L265" s="9"/>
      <c r="M265" s="9"/>
      <c r="N265" s="9"/>
      <c r="O265" s="10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</row>
    <row r="266" spans="1:79" s="1" customFormat="1" x14ac:dyDescent="0.25">
      <c r="A266" s="8"/>
      <c r="B266" s="49"/>
      <c r="C266" s="8"/>
      <c r="D266" s="49"/>
      <c r="E266" s="8"/>
      <c r="F266" s="8"/>
      <c r="G266" s="49"/>
      <c r="H266" s="49"/>
      <c r="I266" s="49"/>
      <c r="J266" s="49"/>
      <c r="K266" s="50"/>
      <c r="L266" s="9"/>
      <c r="M266" s="9"/>
      <c r="N266" s="9"/>
      <c r="O266" s="10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</row>
    <row r="267" spans="1:79" s="1" customFormat="1" x14ac:dyDescent="0.25">
      <c r="A267" s="8"/>
      <c r="B267" s="49"/>
      <c r="C267" s="8"/>
      <c r="D267" s="49"/>
      <c r="E267" s="8"/>
      <c r="F267" s="8"/>
      <c r="G267" s="49"/>
      <c r="H267" s="49"/>
      <c r="I267" s="49"/>
      <c r="J267" s="49"/>
      <c r="K267" s="50"/>
      <c r="L267" s="9"/>
      <c r="M267" s="9"/>
      <c r="N267" s="9"/>
      <c r="O267" s="10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:79" s="1" customFormat="1" x14ac:dyDescent="0.25">
      <c r="A268" s="8"/>
      <c r="B268" s="49"/>
      <c r="C268" s="8"/>
      <c r="D268" s="49"/>
      <c r="E268" s="8"/>
      <c r="F268" s="8"/>
      <c r="G268" s="49"/>
      <c r="H268" s="49"/>
      <c r="I268" s="49"/>
      <c r="J268" s="49"/>
      <c r="K268" s="50"/>
      <c r="L268" s="9"/>
      <c r="M268" s="9"/>
      <c r="N268" s="9"/>
      <c r="O268" s="10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:79" s="1" customFormat="1" x14ac:dyDescent="0.25">
      <c r="A269" s="8"/>
      <c r="B269" s="49"/>
      <c r="C269" s="8"/>
      <c r="D269" s="49"/>
      <c r="E269" s="8"/>
      <c r="F269" s="8"/>
      <c r="G269" s="49"/>
      <c r="H269" s="49"/>
      <c r="I269" s="49"/>
      <c r="J269" s="49"/>
      <c r="K269" s="50"/>
      <c r="L269" s="9"/>
      <c r="M269" s="9"/>
      <c r="N269" s="9"/>
      <c r="O269" s="10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:79" s="1" customFormat="1" x14ac:dyDescent="0.25">
      <c r="A270" s="8"/>
      <c r="B270" s="49"/>
      <c r="C270" s="8"/>
      <c r="D270" s="49"/>
      <c r="E270" s="8"/>
      <c r="F270" s="8"/>
      <c r="G270" s="49"/>
      <c r="H270" s="49"/>
      <c r="I270" s="49"/>
      <c r="J270" s="49"/>
      <c r="K270" s="50"/>
      <c r="L270" s="9"/>
      <c r="M270" s="9"/>
      <c r="N270" s="9"/>
      <c r="O270" s="10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:79" s="1" customFormat="1" x14ac:dyDescent="0.25">
      <c r="A271" s="8"/>
      <c r="B271" s="49"/>
      <c r="C271" s="8"/>
      <c r="D271" s="49"/>
      <c r="E271" s="8"/>
      <c r="F271" s="8"/>
      <c r="G271" s="49"/>
      <c r="H271" s="49"/>
      <c r="I271" s="49"/>
      <c r="J271" s="49"/>
      <c r="K271" s="50"/>
      <c r="L271" s="9"/>
      <c r="M271" s="9"/>
      <c r="N271" s="9"/>
      <c r="O271" s="10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s="1" customFormat="1" x14ac:dyDescent="0.25">
      <c r="A272" s="8"/>
      <c r="B272" s="49"/>
      <c r="C272" s="8"/>
      <c r="D272" s="49"/>
      <c r="E272" s="8"/>
      <c r="F272" s="8"/>
      <c r="G272" s="49"/>
      <c r="H272" s="49"/>
      <c r="I272" s="49"/>
      <c r="J272" s="49"/>
      <c r="K272" s="50"/>
      <c r="L272" s="9"/>
      <c r="M272" s="9"/>
      <c r="N272" s="9"/>
      <c r="O272" s="10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s="1" customFormat="1" x14ac:dyDescent="0.25">
      <c r="A273" s="8"/>
      <c r="B273" s="49"/>
      <c r="C273" s="8"/>
      <c r="D273" s="49"/>
      <c r="E273" s="8"/>
      <c r="F273" s="8"/>
      <c r="G273" s="49"/>
      <c r="H273" s="49"/>
      <c r="I273" s="49"/>
      <c r="J273" s="49"/>
      <c r="K273" s="50"/>
      <c r="L273" s="9"/>
      <c r="M273" s="9"/>
      <c r="N273" s="9"/>
      <c r="O273" s="10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s="1" customFormat="1" x14ac:dyDescent="0.25">
      <c r="A274" s="8"/>
      <c r="B274" s="49"/>
      <c r="C274" s="8"/>
      <c r="D274" s="49"/>
      <c r="E274" s="8"/>
      <c r="F274" s="8"/>
      <c r="G274" s="49"/>
      <c r="H274" s="49"/>
      <c r="I274" s="49"/>
      <c r="J274" s="49"/>
      <c r="K274" s="50"/>
      <c r="L274" s="9"/>
      <c r="M274" s="9"/>
      <c r="N274" s="9"/>
      <c r="O274" s="10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s="1" customFormat="1" x14ac:dyDescent="0.25">
      <c r="A275" s="8"/>
      <c r="B275" s="49"/>
      <c r="C275" s="8"/>
      <c r="D275" s="49"/>
      <c r="E275" s="8"/>
      <c r="F275" s="8"/>
      <c r="G275" s="49"/>
      <c r="H275" s="49"/>
      <c r="I275" s="49"/>
      <c r="J275" s="49"/>
      <c r="K275" s="50"/>
      <c r="L275" s="9"/>
      <c r="M275" s="9"/>
      <c r="N275" s="9"/>
      <c r="O275" s="10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s="1" customFormat="1" x14ac:dyDescent="0.25">
      <c r="A276" s="8"/>
      <c r="B276" s="49"/>
      <c r="C276" s="8"/>
      <c r="D276" s="49"/>
      <c r="E276" s="8"/>
      <c r="F276" s="8"/>
      <c r="G276" s="49"/>
      <c r="H276" s="49"/>
      <c r="I276" s="49"/>
      <c r="J276" s="49"/>
      <c r="K276" s="50"/>
      <c r="L276" s="9"/>
      <c r="M276" s="9"/>
      <c r="N276" s="9"/>
      <c r="O276" s="10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s="1" customFormat="1" x14ac:dyDescent="0.25">
      <c r="A277" s="8"/>
      <c r="B277" s="49"/>
      <c r="C277" s="8"/>
      <c r="D277" s="49"/>
      <c r="E277" s="8"/>
      <c r="F277" s="8"/>
      <c r="G277" s="49"/>
      <c r="H277" s="49"/>
      <c r="I277" s="49"/>
      <c r="J277" s="49"/>
      <c r="K277" s="50"/>
      <c r="L277" s="9"/>
      <c r="M277" s="9"/>
      <c r="N277" s="9"/>
      <c r="O277" s="10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s="1" customFormat="1" x14ac:dyDescent="0.25">
      <c r="A278" s="8"/>
      <c r="B278" s="49"/>
      <c r="C278" s="8"/>
      <c r="D278" s="49"/>
      <c r="E278" s="8"/>
      <c r="F278" s="8"/>
      <c r="G278" s="49"/>
      <c r="H278" s="49"/>
      <c r="I278" s="49"/>
      <c r="J278" s="49"/>
      <c r="K278" s="50"/>
      <c r="L278" s="9"/>
      <c r="M278" s="9"/>
      <c r="N278" s="9"/>
      <c r="O278" s="10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s="1" customFormat="1" x14ac:dyDescent="0.25">
      <c r="A279" s="8"/>
      <c r="B279" s="49"/>
      <c r="C279" s="8"/>
      <c r="D279" s="49"/>
      <c r="E279" s="8"/>
      <c r="F279" s="8"/>
      <c r="G279" s="49"/>
      <c r="H279" s="49"/>
      <c r="I279" s="49"/>
      <c r="J279" s="49"/>
      <c r="K279" s="50"/>
      <c r="L279" s="9"/>
      <c r="M279" s="9"/>
      <c r="N279" s="9"/>
      <c r="O279" s="10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s="1" customFormat="1" x14ac:dyDescent="0.25">
      <c r="A280" s="8"/>
      <c r="B280" s="49"/>
      <c r="C280" s="8"/>
      <c r="D280" s="49"/>
      <c r="E280" s="8"/>
      <c r="F280" s="8"/>
      <c r="G280" s="49"/>
      <c r="H280" s="49"/>
      <c r="I280" s="49"/>
      <c r="J280" s="49"/>
      <c r="K280" s="50"/>
      <c r="L280" s="9"/>
      <c r="M280" s="9"/>
      <c r="N280" s="9"/>
      <c r="O280" s="10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s="1" customFormat="1" x14ac:dyDescent="0.25">
      <c r="A281" s="8"/>
      <c r="B281" s="49"/>
      <c r="C281" s="8"/>
      <c r="D281" s="49"/>
      <c r="E281" s="8"/>
      <c r="F281" s="8"/>
      <c r="G281" s="49"/>
      <c r="H281" s="49"/>
      <c r="I281" s="49"/>
      <c r="J281" s="49"/>
      <c r="K281" s="50"/>
      <c r="L281" s="9"/>
      <c r="M281" s="9"/>
      <c r="N281" s="9"/>
      <c r="O281" s="10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:79" s="1" customFormat="1" x14ac:dyDescent="0.25">
      <c r="A282" s="8"/>
      <c r="B282" s="49"/>
      <c r="C282" s="8"/>
      <c r="D282" s="49"/>
      <c r="E282" s="8"/>
      <c r="F282" s="8"/>
      <c r="G282" s="49"/>
      <c r="H282" s="49"/>
      <c r="I282" s="49"/>
      <c r="J282" s="49"/>
      <c r="K282" s="50"/>
      <c r="L282" s="9"/>
      <c r="M282" s="9"/>
      <c r="N282" s="9"/>
      <c r="O282" s="10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:79" s="1" customFormat="1" x14ac:dyDescent="0.25">
      <c r="A283" s="8"/>
      <c r="B283" s="49"/>
      <c r="C283" s="8"/>
      <c r="D283" s="49"/>
      <c r="E283" s="8"/>
      <c r="F283" s="8"/>
      <c r="G283" s="49"/>
      <c r="H283" s="49"/>
      <c r="I283" s="49"/>
      <c r="J283" s="49"/>
      <c r="K283" s="50"/>
      <c r="L283" s="9"/>
      <c r="M283" s="9"/>
      <c r="N283" s="9"/>
      <c r="O283" s="10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s="1" customFormat="1" x14ac:dyDescent="0.25">
      <c r="A284" s="8"/>
      <c r="B284" s="49"/>
      <c r="C284" s="8"/>
      <c r="D284" s="49"/>
      <c r="E284" s="8"/>
      <c r="F284" s="8"/>
      <c r="G284" s="49"/>
      <c r="H284" s="49"/>
      <c r="I284" s="49"/>
      <c r="J284" s="49"/>
      <c r="K284" s="50"/>
      <c r="L284" s="9"/>
      <c r="M284" s="9"/>
      <c r="N284" s="9"/>
      <c r="O284" s="10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s="1" customFormat="1" x14ac:dyDescent="0.25">
      <c r="A285" s="8"/>
      <c r="B285" s="49"/>
      <c r="C285" s="8"/>
      <c r="D285" s="49"/>
      <c r="E285" s="8"/>
      <c r="F285" s="8"/>
      <c r="G285" s="49"/>
      <c r="H285" s="49"/>
      <c r="I285" s="49"/>
      <c r="J285" s="49"/>
      <c r="K285" s="50"/>
      <c r="L285" s="9"/>
      <c r="M285" s="9"/>
      <c r="N285" s="9"/>
      <c r="O285" s="10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s="1" customFormat="1" x14ac:dyDescent="0.25">
      <c r="A286" s="8"/>
      <c r="B286" s="49"/>
      <c r="C286" s="8"/>
      <c r="D286" s="49"/>
      <c r="E286" s="8"/>
      <c r="F286" s="8"/>
      <c r="G286" s="49"/>
      <c r="H286" s="49"/>
      <c r="I286" s="49"/>
      <c r="J286" s="49"/>
      <c r="K286" s="50"/>
      <c r="L286" s="9"/>
      <c r="M286" s="9"/>
      <c r="N286" s="9"/>
      <c r="O286" s="10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s="1" customFormat="1" x14ac:dyDescent="0.25">
      <c r="A287" s="8"/>
      <c r="B287" s="49"/>
      <c r="C287" s="8"/>
      <c r="D287" s="49"/>
      <c r="E287" s="8"/>
      <c r="F287" s="8"/>
      <c r="G287" s="49"/>
      <c r="H287" s="49"/>
      <c r="I287" s="49"/>
      <c r="J287" s="49"/>
      <c r="K287" s="50"/>
      <c r="L287" s="9"/>
      <c r="M287" s="9"/>
      <c r="N287" s="9"/>
      <c r="O287" s="10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s="1" customFormat="1" x14ac:dyDescent="0.25">
      <c r="A288" s="8"/>
      <c r="B288" s="49"/>
      <c r="C288" s="8"/>
      <c r="D288" s="49"/>
      <c r="E288" s="8"/>
      <c r="F288" s="8"/>
      <c r="G288" s="49"/>
      <c r="H288" s="49"/>
      <c r="I288" s="49"/>
      <c r="J288" s="49"/>
      <c r="K288" s="50"/>
      <c r="L288" s="9"/>
      <c r="M288" s="9"/>
      <c r="N288" s="9"/>
      <c r="O288" s="10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s="1" customFormat="1" x14ac:dyDescent="0.25">
      <c r="A289" s="8"/>
      <c r="B289" s="49"/>
      <c r="C289" s="8"/>
      <c r="D289" s="49"/>
      <c r="E289" s="8"/>
      <c r="F289" s="8"/>
      <c r="G289" s="49"/>
      <c r="H289" s="49"/>
      <c r="I289" s="49"/>
      <c r="J289" s="49"/>
      <c r="K289" s="50"/>
      <c r="L289" s="9"/>
      <c r="M289" s="9"/>
      <c r="N289" s="9"/>
      <c r="O289" s="10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s="1" customFormat="1" x14ac:dyDescent="0.25">
      <c r="A290" s="8"/>
      <c r="B290" s="49"/>
      <c r="C290" s="8"/>
      <c r="D290" s="49"/>
      <c r="E290" s="8"/>
      <c r="F290" s="8"/>
      <c r="G290" s="49"/>
      <c r="H290" s="49"/>
      <c r="I290" s="49"/>
      <c r="J290" s="49"/>
      <c r="K290" s="50"/>
      <c r="L290" s="9"/>
      <c r="M290" s="9"/>
      <c r="N290" s="9"/>
      <c r="O290" s="10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s="1" customFormat="1" x14ac:dyDescent="0.25">
      <c r="A291" s="8"/>
      <c r="B291" s="49"/>
      <c r="C291" s="8"/>
      <c r="D291" s="49"/>
      <c r="E291" s="8"/>
      <c r="F291" s="8"/>
      <c r="G291" s="49"/>
      <c r="H291" s="49"/>
      <c r="I291" s="49"/>
      <c r="J291" s="49"/>
      <c r="K291" s="50"/>
      <c r="L291" s="9"/>
      <c r="M291" s="9"/>
      <c r="N291" s="9"/>
      <c r="O291" s="10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s="1" customFormat="1" x14ac:dyDescent="0.25">
      <c r="A292" s="8"/>
      <c r="B292" s="49"/>
      <c r="C292" s="8"/>
      <c r="D292" s="49"/>
      <c r="E292" s="8"/>
      <c r="F292" s="8"/>
      <c r="G292" s="49"/>
      <c r="H292" s="49"/>
      <c r="I292" s="49"/>
      <c r="J292" s="49"/>
      <c r="K292" s="50"/>
      <c r="L292" s="9"/>
      <c r="M292" s="9"/>
      <c r="N292" s="9"/>
      <c r="O292" s="10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s="1" customFormat="1" x14ac:dyDescent="0.25">
      <c r="A293" s="8"/>
      <c r="B293" s="49"/>
      <c r="C293" s="8"/>
      <c r="D293" s="49"/>
      <c r="E293" s="8"/>
      <c r="F293" s="8"/>
      <c r="G293" s="49"/>
      <c r="H293" s="49"/>
      <c r="I293" s="49"/>
      <c r="J293" s="49"/>
      <c r="K293" s="50"/>
      <c r="L293" s="9"/>
      <c r="M293" s="9"/>
      <c r="N293" s="9"/>
      <c r="O293" s="10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s="1" customFormat="1" x14ac:dyDescent="0.25">
      <c r="A294" s="8"/>
      <c r="B294" s="49"/>
      <c r="C294" s="8"/>
      <c r="D294" s="49"/>
      <c r="E294" s="8"/>
      <c r="F294" s="8"/>
      <c r="G294" s="49"/>
      <c r="H294" s="49"/>
      <c r="I294" s="49"/>
      <c r="J294" s="49"/>
      <c r="K294" s="50"/>
      <c r="L294" s="9"/>
      <c r="M294" s="9"/>
      <c r="N294" s="9"/>
      <c r="O294" s="10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s="1" customFormat="1" x14ac:dyDescent="0.25">
      <c r="A295" s="8"/>
      <c r="B295" s="49"/>
      <c r="C295" s="8"/>
      <c r="D295" s="49"/>
      <c r="E295" s="8"/>
      <c r="F295" s="8"/>
      <c r="G295" s="49"/>
      <c r="H295" s="49"/>
      <c r="I295" s="49"/>
      <c r="J295" s="49"/>
      <c r="K295" s="50"/>
      <c r="L295" s="9"/>
      <c r="M295" s="9"/>
      <c r="N295" s="9"/>
      <c r="O295" s="10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s="1" customFormat="1" x14ac:dyDescent="0.25">
      <c r="A296" s="8"/>
      <c r="B296" s="49"/>
      <c r="C296" s="8"/>
      <c r="D296" s="49"/>
      <c r="E296" s="8"/>
      <c r="F296" s="8"/>
      <c r="G296" s="49"/>
      <c r="H296" s="49"/>
      <c r="I296" s="49"/>
      <c r="J296" s="49"/>
      <c r="K296" s="50"/>
      <c r="L296" s="9"/>
      <c r="M296" s="9"/>
      <c r="N296" s="9"/>
      <c r="O296" s="10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s="1" customFormat="1" x14ac:dyDescent="0.25">
      <c r="A297" s="8"/>
      <c r="B297" s="49"/>
      <c r="C297" s="8"/>
      <c r="D297" s="49"/>
      <c r="E297" s="8"/>
      <c r="F297" s="8"/>
      <c r="G297" s="49"/>
      <c r="H297" s="49"/>
      <c r="I297" s="49"/>
      <c r="J297" s="49"/>
      <c r="K297" s="50"/>
      <c r="L297" s="9"/>
      <c r="M297" s="9"/>
      <c r="N297" s="9"/>
      <c r="O297" s="10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s="1" customFormat="1" x14ac:dyDescent="0.25">
      <c r="A298" s="8"/>
      <c r="B298" s="49"/>
      <c r="C298" s="8"/>
      <c r="D298" s="49"/>
      <c r="E298" s="8"/>
      <c r="F298" s="8"/>
      <c r="G298" s="49"/>
      <c r="H298" s="49"/>
      <c r="I298" s="49"/>
      <c r="J298" s="49"/>
      <c r="K298" s="50"/>
      <c r="L298" s="9"/>
      <c r="M298" s="9"/>
      <c r="N298" s="9"/>
      <c r="O298" s="10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</row>
    <row r="299" spans="1:79" s="1" customFormat="1" x14ac:dyDescent="0.25">
      <c r="A299" s="8"/>
      <c r="B299" s="49"/>
      <c r="C299" s="8"/>
      <c r="D299" s="49"/>
      <c r="E299" s="8"/>
      <c r="F299" s="8"/>
      <c r="G299" s="49"/>
      <c r="H299" s="49"/>
      <c r="I299" s="49"/>
      <c r="J299" s="49"/>
      <c r="K299" s="50"/>
      <c r="L299" s="9"/>
      <c r="M299" s="9"/>
      <c r="N299" s="9"/>
      <c r="O299" s="10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</row>
    <row r="300" spans="1:79" s="1" customFormat="1" x14ac:dyDescent="0.25">
      <c r="A300" s="8"/>
      <c r="B300" s="49"/>
      <c r="C300" s="8"/>
      <c r="D300" s="49"/>
      <c r="E300" s="8"/>
      <c r="F300" s="8"/>
      <c r="G300" s="49"/>
      <c r="H300" s="49"/>
      <c r="I300" s="49"/>
      <c r="J300" s="49"/>
      <c r="K300" s="50"/>
      <c r="L300" s="9"/>
      <c r="M300" s="9"/>
      <c r="N300" s="9"/>
      <c r="O300" s="10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:79" s="1" customFormat="1" x14ac:dyDescent="0.25">
      <c r="A301" s="8"/>
      <c r="B301" s="49"/>
      <c r="C301" s="8"/>
      <c r="D301" s="49"/>
      <c r="E301" s="8"/>
      <c r="F301" s="8"/>
      <c r="G301" s="49"/>
      <c r="H301" s="49"/>
      <c r="I301" s="49"/>
      <c r="J301" s="49"/>
      <c r="K301" s="50"/>
      <c r="L301" s="9"/>
      <c r="M301" s="9"/>
      <c r="N301" s="9"/>
      <c r="O301" s="10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</row>
    <row r="302" spans="1:79" s="1" customFormat="1" x14ac:dyDescent="0.25">
      <c r="A302" s="8"/>
      <c r="B302" s="49"/>
      <c r="C302" s="8"/>
      <c r="D302" s="49"/>
      <c r="E302" s="8"/>
      <c r="F302" s="8"/>
      <c r="G302" s="49"/>
      <c r="H302" s="49"/>
      <c r="I302" s="49"/>
      <c r="J302" s="49"/>
      <c r="K302" s="50"/>
      <c r="L302" s="9"/>
      <c r="M302" s="9"/>
      <c r="N302" s="9"/>
      <c r="O302" s="10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</row>
    <row r="303" spans="1:79" s="1" customFormat="1" x14ac:dyDescent="0.25">
      <c r="A303" s="8"/>
      <c r="B303" s="49"/>
      <c r="C303" s="8"/>
      <c r="D303" s="49"/>
      <c r="E303" s="8"/>
      <c r="F303" s="8"/>
      <c r="G303" s="49"/>
      <c r="H303" s="49"/>
      <c r="I303" s="49"/>
      <c r="J303" s="49"/>
      <c r="K303" s="50"/>
      <c r="L303" s="9"/>
      <c r="M303" s="9"/>
      <c r="N303" s="9"/>
      <c r="O303" s="10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</row>
    <row r="304" spans="1:79" s="1" customFormat="1" x14ac:dyDescent="0.25">
      <c r="A304" s="8"/>
      <c r="B304" s="49"/>
      <c r="C304" s="8"/>
      <c r="D304" s="49"/>
      <c r="E304" s="8"/>
      <c r="F304" s="8"/>
      <c r="G304" s="49"/>
      <c r="H304" s="49"/>
      <c r="I304" s="49"/>
      <c r="J304" s="49"/>
      <c r="K304" s="50"/>
      <c r="L304" s="9"/>
      <c r="M304" s="9"/>
      <c r="N304" s="9"/>
      <c r="O304" s="10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</row>
    <row r="305" spans="1:79" s="1" customFormat="1" x14ac:dyDescent="0.25">
      <c r="A305" s="8"/>
      <c r="B305" s="49"/>
      <c r="C305" s="8"/>
      <c r="D305" s="49"/>
      <c r="E305" s="8"/>
      <c r="F305" s="8"/>
      <c r="G305" s="49"/>
      <c r="H305" s="49"/>
      <c r="I305" s="49"/>
      <c r="J305" s="49"/>
      <c r="K305" s="50"/>
      <c r="L305" s="9"/>
      <c r="M305" s="9"/>
      <c r="N305" s="9"/>
      <c r="O305" s="10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</row>
    <row r="306" spans="1:79" s="1" customFormat="1" x14ac:dyDescent="0.25">
      <c r="A306" s="8"/>
      <c r="B306" s="49"/>
      <c r="C306" s="8"/>
      <c r="D306" s="49"/>
      <c r="E306" s="8"/>
      <c r="F306" s="8"/>
      <c r="G306" s="49"/>
      <c r="H306" s="49"/>
      <c r="I306" s="49"/>
      <c r="J306" s="49"/>
      <c r="K306" s="50"/>
      <c r="L306" s="9"/>
      <c r="M306" s="9"/>
      <c r="N306" s="9"/>
      <c r="O306" s="10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</row>
    <row r="307" spans="1:79" s="1" customFormat="1" x14ac:dyDescent="0.25">
      <c r="A307" s="8"/>
      <c r="B307" s="49"/>
      <c r="C307" s="8"/>
      <c r="D307" s="49"/>
      <c r="E307" s="8"/>
      <c r="F307" s="8"/>
      <c r="G307" s="49"/>
      <c r="H307" s="49"/>
      <c r="I307" s="49"/>
      <c r="J307" s="49"/>
      <c r="K307" s="50"/>
      <c r="L307" s="9"/>
      <c r="M307" s="9"/>
      <c r="N307" s="9"/>
      <c r="O307" s="10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</row>
    <row r="308" spans="1:79" s="1" customFormat="1" x14ac:dyDescent="0.25">
      <c r="A308" s="8"/>
      <c r="B308" s="49"/>
      <c r="C308" s="8"/>
      <c r="D308" s="49"/>
      <c r="E308" s="8"/>
      <c r="F308" s="8"/>
      <c r="G308" s="49"/>
      <c r="H308" s="49"/>
      <c r="I308" s="49"/>
      <c r="J308" s="49"/>
      <c r="K308" s="50"/>
      <c r="L308" s="9"/>
      <c r="M308" s="9"/>
      <c r="N308" s="9"/>
      <c r="O308" s="10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</row>
    <row r="309" spans="1:79" s="1" customFormat="1" x14ac:dyDescent="0.25">
      <c r="A309" s="8"/>
      <c r="B309" s="49"/>
      <c r="C309" s="8"/>
      <c r="D309" s="49"/>
      <c r="E309" s="8"/>
      <c r="F309" s="8"/>
      <c r="G309" s="49"/>
      <c r="H309" s="49"/>
      <c r="I309" s="49"/>
      <c r="J309" s="49"/>
      <c r="K309" s="50"/>
      <c r="L309" s="9"/>
      <c r="M309" s="9"/>
      <c r="N309" s="9"/>
      <c r="O309" s="10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</row>
    <row r="310" spans="1:79" s="1" customFormat="1" x14ac:dyDescent="0.25">
      <c r="A310" s="8"/>
      <c r="B310" s="49"/>
      <c r="C310" s="8"/>
      <c r="D310" s="49"/>
      <c r="E310" s="8"/>
      <c r="F310" s="8"/>
      <c r="G310" s="49"/>
      <c r="H310" s="49"/>
      <c r="I310" s="49"/>
      <c r="J310" s="49"/>
      <c r="K310" s="50"/>
      <c r="L310" s="9"/>
      <c r="M310" s="9"/>
      <c r="N310" s="9"/>
      <c r="O310" s="10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</row>
    <row r="311" spans="1:79" s="1" customFormat="1" x14ac:dyDescent="0.25">
      <c r="A311" s="8"/>
      <c r="B311" s="49"/>
      <c r="C311" s="8"/>
      <c r="D311" s="49"/>
      <c r="E311" s="8"/>
      <c r="F311" s="8"/>
      <c r="G311" s="49"/>
      <c r="H311" s="49"/>
      <c r="I311" s="49"/>
      <c r="J311" s="49"/>
      <c r="K311" s="50"/>
      <c r="L311" s="9"/>
      <c r="M311" s="9"/>
      <c r="N311" s="9"/>
      <c r="O311" s="10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</row>
    <row r="312" spans="1:79" s="1" customFormat="1" x14ac:dyDescent="0.25">
      <c r="A312" s="8"/>
      <c r="B312" s="49"/>
      <c r="C312" s="8"/>
      <c r="D312" s="49"/>
      <c r="E312" s="8"/>
      <c r="F312" s="8"/>
      <c r="G312" s="49"/>
      <c r="H312" s="49"/>
      <c r="I312" s="49"/>
      <c r="J312" s="49"/>
      <c r="K312" s="50"/>
      <c r="L312" s="9"/>
      <c r="M312" s="9"/>
      <c r="N312" s="9"/>
      <c r="O312" s="10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</row>
    <row r="313" spans="1:79" s="1" customFormat="1" x14ac:dyDescent="0.25">
      <c r="A313" s="8"/>
      <c r="B313" s="49"/>
      <c r="C313" s="8"/>
      <c r="D313" s="49"/>
      <c r="E313" s="8"/>
      <c r="F313" s="8"/>
      <c r="G313" s="49"/>
      <c r="H313" s="49"/>
      <c r="I313" s="49"/>
      <c r="J313" s="49"/>
      <c r="K313" s="50"/>
      <c r="L313" s="9"/>
      <c r="M313" s="9"/>
      <c r="N313" s="9"/>
      <c r="O313" s="10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</row>
    <row r="314" spans="1:79" s="1" customFormat="1" x14ac:dyDescent="0.25">
      <c r="A314" s="8"/>
      <c r="B314" s="49"/>
      <c r="C314" s="8"/>
      <c r="D314" s="49"/>
      <c r="E314" s="8"/>
      <c r="F314" s="8"/>
      <c r="G314" s="49"/>
      <c r="H314" s="49"/>
      <c r="I314" s="49"/>
      <c r="J314" s="49"/>
      <c r="K314" s="50"/>
      <c r="L314" s="9"/>
      <c r="M314" s="9"/>
      <c r="N314" s="9"/>
      <c r="O314" s="10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</row>
    <row r="315" spans="1:79" s="1" customFormat="1" x14ac:dyDescent="0.25">
      <c r="A315" s="8"/>
      <c r="B315" s="49"/>
      <c r="C315" s="8"/>
      <c r="D315" s="49"/>
      <c r="E315" s="8"/>
      <c r="F315" s="8"/>
      <c r="G315" s="49"/>
      <c r="H315" s="49"/>
      <c r="I315" s="49"/>
      <c r="J315" s="49"/>
      <c r="K315" s="50"/>
      <c r="L315" s="9"/>
      <c r="M315" s="9"/>
      <c r="N315" s="9"/>
      <c r="O315" s="10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</row>
    <row r="316" spans="1:79" s="1" customFormat="1" x14ac:dyDescent="0.25">
      <c r="A316" s="8"/>
      <c r="B316" s="49"/>
      <c r="C316" s="8"/>
      <c r="D316" s="49"/>
      <c r="E316" s="8"/>
      <c r="F316" s="8"/>
      <c r="G316" s="49"/>
      <c r="H316" s="49"/>
      <c r="I316" s="49"/>
      <c r="J316" s="49"/>
      <c r="K316" s="50"/>
      <c r="L316" s="9"/>
      <c r="M316" s="9"/>
      <c r="N316" s="9"/>
      <c r="O316" s="10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</row>
    <row r="317" spans="1:79" s="1" customFormat="1" x14ac:dyDescent="0.25">
      <c r="A317" s="8"/>
      <c r="B317" s="49"/>
      <c r="C317" s="8"/>
      <c r="D317" s="49"/>
      <c r="E317" s="8"/>
      <c r="F317" s="8"/>
      <c r="G317" s="49"/>
      <c r="H317" s="49"/>
      <c r="I317" s="49"/>
      <c r="J317" s="49"/>
      <c r="K317" s="50"/>
      <c r="L317" s="9"/>
      <c r="M317" s="9"/>
      <c r="N317" s="9"/>
      <c r="O317" s="10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</row>
    <row r="318" spans="1:79" s="1" customFormat="1" x14ac:dyDescent="0.25">
      <c r="A318" s="8"/>
      <c r="B318" s="49"/>
      <c r="C318" s="8"/>
      <c r="D318" s="49"/>
      <c r="E318" s="8"/>
      <c r="F318" s="8"/>
      <c r="G318" s="49"/>
      <c r="H318" s="49"/>
      <c r="I318" s="49"/>
      <c r="J318" s="49"/>
      <c r="K318" s="50"/>
      <c r="L318" s="9"/>
      <c r="M318" s="9"/>
      <c r="N318" s="9"/>
      <c r="O318" s="10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</row>
    <row r="319" spans="1:79" s="1" customFormat="1" x14ac:dyDescent="0.25">
      <c r="A319" s="8"/>
      <c r="B319" s="49"/>
      <c r="C319" s="8"/>
      <c r="D319" s="49"/>
      <c r="E319" s="8"/>
      <c r="F319" s="8"/>
      <c r="G319" s="49"/>
      <c r="H319" s="49"/>
      <c r="I319" s="49"/>
      <c r="J319" s="49"/>
      <c r="K319" s="50"/>
      <c r="L319" s="9"/>
      <c r="M319" s="9"/>
      <c r="N319" s="9"/>
      <c r="O319" s="10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</row>
    <row r="320" spans="1:79" s="1" customFormat="1" x14ac:dyDescent="0.25">
      <c r="A320" s="8"/>
      <c r="B320" s="49"/>
      <c r="C320" s="8"/>
      <c r="D320" s="49"/>
      <c r="E320" s="8"/>
      <c r="F320" s="8"/>
      <c r="G320" s="49"/>
      <c r="H320" s="49"/>
      <c r="I320" s="49"/>
      <c r="J320" s="49"/>
      <c r="K320" s="50"/>
      <c r="L320" s="9"/>
      <c r="M320" s="9"/>
      <c r="N320" s="9"/>
      <c r="O320" s="10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</row>
    <row r="321" spans="1:79" s="1" customFormat="1" x14ac:dyDescent="0.25">
      <c r="A321" s="8"/>
      <c r="B321" s="49"/>
      <c r="C321" s="8"/>
      <c r="D321" s="49"/>
      <c r="E321" s="8"/>
      <c r="F321" s="8"/>
      <c r="G321" s="49"/>
      <c r="H321" s="49"/>
      <c r="I321" s="49"/>
      <c r="J321" s="49"/>
      <c r="K321" s="50"/>
      <c r="L321" s="9"/>
      <c r="M321" s="9"/>
      <c r="N321" s="9"/>
      <c r="O321" s="10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</row>
    <row r="322" spans="1:79" s="1" customFormat="1" x14ac:dyDescent="0.25">
      <c r="A322" s="8"/>
      <c r="B322" s="49"/>
      <c r="C322" s="8"/>
      <c r="D322" s="49"/>
      <c r="E322" s="8"/>
      <c r="F322" s="8"/>
      <c r="G322" s="49"/>
      <c r="H322" s="49"/>
      <c r="I322" s="49"/>
      <c r="J322" s="49"/>
      <c r="K322" s="50"/>
      <c r="L322" s="9"/>
      <c r="M322" s="9"/>
      <c r="N322" s="9"/>
      <c r="O322" s="10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</row>
    <row r="323" spans="1:79" s="1" customFormat="1" x14ac:dyDescent="0.25">
      <c r="A323" s="8"/>
      <c r="B323" s="49"/>
      <c r="C323" s="8"/>
      <c r="D323" s="49"/>
      <c r="E323" s="8"/>
      <c r="F323" s="8"/>
      <c r="G323" s="49"/>
      <c r="H323" s="49"/>
      <c r="I323" s="49"/>
      <c r="J323" s="49"/>
      <c r="K323" s="50"/>
      <c r="L323" s="9"/>
      <c r="M323" s="9"/>
      <c r="N323" s="9"/>
      <c r="O323" s="10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</row>
    <row r="324" spans="1:79" s="1" customFormat="1" x14ac:dyDescent="0.25">
      <c r="A324" s="8"/>
      <c r="B324" s="49"/>
      <c r="C324" s="8"/>
      <c r="D324" s="49"/>
      <c r="E324" s="8"/>
      <c r="F324" s="8"/>
      <c r="G324" s="49"/>
      <c r="H324" s="49"/>
      <c r="I324" s="49"/>
      <c r="J324" s="49"/>
      <c r="K324" s="50"/>
      <c r="L324" s="9"/>
      <c r="M324" s="9"/>
      <c r="N324" s="9"/>
      <c r="O324" s="10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</row>
    <row r="325" spans="1:79" s="1" customFormat="1" x14ac:dyDescent="0.25">
      <c r="A325" s="8"/>
      <c r="B325" s="49"/>
      <c r="C325" s="8"/>
      <c r="D325" s="49"/>
      <c r="E325" s="8"/>
      <c r="F325" s="8"/>
      <c r="G325" s="49"/>
      <c r="H325" s="49"/>
      <c r="I325" s="49"/>
      <c r="J325" s="49"/>
      <c r="K325" s="50"/>
      <c r="L325" s="9"/>
      <c r="M325" s="9"/>
      <c r="N325" s="9"/>
      <c r="O325" s="10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</row>
    <row r="326" spans="1:79" s="1" customFormat="1" x14ac:dyDescent="0.25">
      <c r="A326" s="8"/>
      <c r="B326" s="49"/>
      <c r="C326" s="8"/>
      <c r="D326" s="49"/>
      <c r="E326" s="8"/>
      <c r="F326" s="8"/>
      <c r="G326" s="49"/>
      <c r="H326" s="49"/>
      <c r="I326" s="49"/>
      <c r="J326" s="49"/>
      <c r="K326" s="50"/>
      <c r="L326" s="9"/>
      <c r="M326" s="9"/>
      <c r="N326" s="9"/>
      <c r="O326" s="10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</row>
    <row r="327" spans="1:79" s="1" customFormat="1" x14ac:dyDescent="0.25">
      <c r="A327" s="8"/>
      <c r="B327" s="49"/>
      <c r="C327" s="8"/>
      <c r="D327" s="49"/>
      <c r="E327" s="8"/>
      <c r="F327" s="8"/>
      <c r="G327" s="49"/>
      <c r="H327" s="49"/>
      <c r="I327" s="49"/>
      <c r="J327" s="49"/>
      <c r="K327" s="50"/>
      <c r="L327" s="9"/>
      <c r="M327" s="9"/>
      <c r="N327" s="9"/>
      <c r="O327" s="10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</row>
    <row r="328" spans="1:79" s="1" customFormat="1" x14ac:dyDescent="0.25">
      <c r="A328" s="8"/>
      <c r="B328" s="49"/>
      <c r="C328" s="8"/>
      <c r="D328" s="49"/>
      <c r="E328" s="8"/>
      <c r="F328" s="8"/>
      <c r="G328" s="49"/>
      <c r="H328" s="49"/>
      <c r="I328" s="49"/>
      <c r="J328" s="49"/>
      <c r="K328" s="50"/>
      <c r="L328" s="9"/>
      <c r="M328" s="9"/>
      <c r="N328" s="9"/>
      <c r="O328" s="10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</row>
    <row r="329" spans="1:79" s="1" customFormat="1" x14ac:dyDescent="0.25">
      <c r="A329" s="8"/>
      <c r="B329" s="49"/>
      <c r="C329" s="8"/>
      <c r="D329" s="49"/>
      <c r="E329" s="8"/>
      <c r="F329" s="8"/>
      <c r="G329" s="49"/>
      <c r="H329" s="49"/>
      <c r="I329" s="49"/>
      <c r="J329" s="49"/>
      <c r="K329" s="50"/>
      <c r="L329" s="9"/>
      <c r="M329" s="9"/>
      <c r="N329" s="9"/>
      <c r="O329" s="10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</row>
    <row r="330" spans="1:79" s="1" customFormat="1" x14ac:dyDescent="0.25">
      <c r="A330" s="8"/>
      <c r="B330" s="49"/>
      <c r="C330" s="8"/>
      <c r="D330" s="49"/>
      <c r="E330" s="8"/>
      <c r="F330" s="8"/>
      <c r="G330" s="49"/>
      <c r="H330" s="49"/>
      <c r="I330" s="49"/>
      <c r="J330" s="49"/>
      <c r="K330" s="50"/>
      <c r="L330" s="9"/>
      <c r="M330" s="9"/>
      <c r="N330" s="9"/>
      <c r="O330" s="10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</row>
    <row r="331" spans="1:79" s="1" customFormat="1" x14ac:dyDescent="0.25">
      <c r="A331" s="8"/>
      <c r="B331" s="49"/>
      <c r="C331" s="8"/>
      <c r="D331" s="49"/>
      <c r="E331" s="8"/>
      <c r="F331" s="8"/>
      <c r="G331" s="49"/>
      <c r="H331" s="49"/>
      <c r="I331" s="49"/>
      <c r="J331" s="49"/>
      <c r="K331" s="50"/>
      <c r="L331" s="9"/>
      <c r="M331" s="9"/>
      <c r="N331" s="9"/>
      <c r="O331" s="10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</row>
    <row r="332" spans="1:79" s="1" customFormat="1" x14ac:dyDescent="0.25">
      <c r="A332" s="8"/>
      <c r="B332" s="49"/>
      <c r="C332" s="8"/>
      <c r="D332" s="49"/>
      <c r="E332" s="8"/>
      <c r="F332" s="8"/>
      <c r="G332" s="49"/>
      <c r="H332" s="49"/>
      <c r="I332" s="49"/>
      <c r="J332" s="49"/>
      <c r="K332" s="50"/>
      <c r="L332" s="9"/>
      <c r="M332" s="9"/>
      <c r="N332" s="9"/>
      <c r="O332" s="10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</row>
    <row r="333" spans="1:79" s="1" customFormat="1" x14ac:dyDescent="0.25">
      <c r="A333" s="8"/>
      <c r="B333" s="49"/>
      <c r="C333" s="8"/>
      <c r="D333" s="49"/>
      <c r="E333" s="8"/>
      <c r="F333" s="8"/>
      <c r="G333" s="49"/>
      <c r="H333" s="49"/>
      <c r="I333" s="49"/>
      <c r="J333" s="49"/>
      <c r="K333" s="50"/>
      <c r="L333" s="9"/>
      <c r="M333" s="9"/>
      <c r="N333" s="9"/>
      <c r="O333" s="10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</row>
    <row r="334" spans="1:79" s="1" customFormat="1" x14ac:dyDescent="0.25">
      <c r="A334" s="8"/>
      <c r="B334" s="49"/>
      <c r="C334" s="8"/>
      <c r="D334" s="49"/>
      <c r="E334" s="8"/>
      <c r="F334" s="8"/>
      <c r="G334" s="49"/>
      <c r="H334" s="49"/>
      <c r="I334" s="49"/>
      <c r="J334" s="49"/>
      <c r="K334" s="50"/>
      <c r="L334" s="9"/>
      <c r="M334" s="9"/>
      <c r="N334" s="9"/>
      <c r="O334" s="10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</row>
    <row r="335" spans="1:79" s="1" customFormat="1" x14ac:dyDescent="0.25">
      <c r="A335" s="8"/>
      <c r="B335" s="49"/>
      <c r="C335" s="8"/>
      <c r="D335" s="49"/>
      <c r="E335" s="8"/>
      <c r="F335" s="8"/>
      <c r="G335" s="49"/>
      <c r="H335" s="49"/>
      <c r="I335" s="49"/>
      <c r="J335" s="49"/>
      <c r="K335" s="50"/>
      <c r="L335" s="9"/>
      <c r="M335" s="9"/>
      <c r="N335" s="9"/>
      <c r="O335" s="10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</row>
    <row r="336" spans="1:79" s="1" customFormat="1" x14ac:dyDescent="0.25">
      <c r="A336" s="8"/>
      <c r="B336" s="49"/>
      <c r="C336" s="8"/>
      <c r="D336" s="49"/>
      <c r="E336" s="8"/>
      <c r="F336" s="8"/>
      <c r="G336" s="49"/>
      <c r="H336" s="49"/>
      <c r="I336" s="49"/>
      <c r="J336" s="49"/>
      <c r="K336" s="50"/>
      <c r="L336" s="9"/>
      <c r="M336" s="9"/>
      <c r="N336" s="9"/>
      <c r="O336" s="10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</row>
    <row r="337" spans="1:79" s="1" customFormat="1" x14ac:dyDescent="0.25">
      <c r="A337" s="8"/>
      <c r="B337" s="49"/>
      <c r="C337" s="8"/>
      <c r="D337" s="49"/>
      <c r="E337" s="8"/>
      <c r="F337" s="8"/>
      <c r="G337" s="49"/>
      <c r="H337" s="49"/>
      <c r="I337" s="49"/>
      <c r="J337" s="49"/>
      <c r="K337" s="50"/>
      <c r="L337" s="9"/>
      <c r="M337" s="9"/>
      <c r="N337" s="9"/>
      <c r="O337" s="10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</row>
    <row r="338" spans="1:79" s="1" customFormat="1" x14ac:dyDescent="0.25">
      <c r="A338" s="8"/>
      <c r="B338" s="49"/>
      <c r="C338" s="8"/>
      <c r="D338" s="49"/>
      <c r="E338" s="8"/>
      <c r="F338" s="8"/>
      <c r="G338" s="49"/>
      <c r="H338" s="49"/>
      <c r="I338" s="49"/>
      <c r="J338" s="49"/>
      <c r="K338" s="50"/>
      <c r="L338" s="9"/>
      <c r="M338" s="9"/>
      <c r="N338" s="9"/>
      <c r="O338" s="10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</row>
    <row r="339" spans="1:79" s="1" customFormat="1" x14ac:dyDescent="0.25">
      <c r="A339" s="8"/>
      <c r="B339" s="49"/>
      <c r="C339" s="8"/>
      <c r="D339" s="49"/>
      <c r="E339" s="8"/>
      <c r="F339" s="8"/>
      <c r="G339" s="49"/>
      <c r="H339" s="49"/>
      <c r="I339" s="49"/>
      <c r="J339" s="49"/>
      <c r="K339" s="50"/>
      <c r="L339" s="9"/>
      <c r="M339" s="9"/>
      <c r="N339" s="9"/>
      <c r="O339" s="10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</row>
    <row r="340" spans="1:79" s="1" customFormat="1" x14ac:dyDescent="0.25">
      <c r="A340" s="8"/>
      <c r="B340" s="49"/>
      <c r="C340" s="8"/>
      <c r="D340" s="49"/>
      <c r="E340" s="8"/>
      <c r="F340" s="8"/>
      <c r="G340" s="49"/>
      <c r="H340" s="49"/>
      <c r="I340" s="49"/>
      <c r="J340" s="49"/>
      <c r="K340" s="50"/>
      <c r="L340" s="9"/>
      <c r="M340" s="9"/>
      <c r="N340" s="9"/>
      <c r="O340" s="10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</row>
    <row r="341" spans="1:79" s="1" customFormat="1" x14ac:dyDescent="0.25">
      <c r="A341" s="8"/>
      <c r="B341" s="49"/>
      <c r="C341" s="8"/>
      <c r="D341" s="49"/>
      <c r="E341" s="8"/>
      <c r="F341" s="8"/>
      <c r="G341" s="49"/>
      <c r="H341" s="49"/>
      <c r="I341" s="49"/>
      <c r="J341" s="49"/>
      <c r="K341" s="50"/>
      <c r="L341" s="9"/>
      <c r="M341" s="9"/>
      <c r="N341" s="9"/>
      <c r="O341" s="10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</row>
    <row r="342" spans="1:79" s="1" customFormat="1" x14ac:dyDescent="0.25">
      <c r="A342" s="8"/>
      <c r="B342" s="49"/>
      <c r="C342" s="8"/>
      <c r="D342" s="49"/>
      <c r="E342" s="8"/>
      <c r="F342" s="8"/>
      <c r="G342" s="49"/>
      <c r="H342" s="49"/>
      <c r="I342" s="49"/>
      <c r="J342" s="49"/>
      <c r="K342" s="50"/>
      <c r="L342" s="9"/>
      <c r="M342" s="9"/>
      <c r="N342" s="9"/>
      <c r="O342" s="10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</row>
    <row r="343" spans="1:79" s="1" customFormat="1" x14ac:dyDescent="0.25">
      <c r="A343" s="8"/>
      <c r="B343" s="49"/>
      <c r="C343" s="8"/>
      <c r="D343" s="49"/>
      <c r="E343" s="8"/>
      <c r="F343" s="8"/>
      <c r="G343" s="49"/>
      <c r="H343" s="49"/>
      <c r="I343" s="49"/>
      <c r="J343" s="49"/>
      <c r="K343" s="50"/>
      <c r="L343" s="9"/>
      <c r="M343" s="9"/>
      <c r="N343" s="9"/>
      <c r="O343" s="10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</row>
    <row r="344" spans="1:79" s="1" customFormat="1" x14ac:dyDescent="0.25">
      <c r="A344" s="8"/>
      <c r="B344" s="49"/>
      <c r="C344" s="8"/>
      <c r="D344" s="49"/>
      <c r="E344" s="8"/>
      <c r="F344" s="8"/>
      <c r="G344" s="49"/>
      <c r="H344" s="49"/>
      <c r="I344" s="49"/>
      <c r="J344" s="49"/>
      <c r="K344" s="50"/>
      <c r="L344" s="9"/>
      <c r="M344" s="9"/>
      <c r="N344" s="9"/>
      <c r="O344" s="10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</row>
    <row r="345" spans="1:79" s="1" customFormat="1" x14ac:dyDescent="0.25">
      <c r="A345" s="8"/>
      <c r="B345" s="49"/>
      <c r="C345" s="8"/>
      <c r="D345" s="49"/>
      <c r="E345" s="8"/>
      <c r="F345" s="8"/>
      <c r="G345" s="49"/>
      <c r="H345" s="49"/>
      <c r="I345" s="49"/>
      <c r="J345" s="49"/>
      <c r="K345" s="50"/>
      <c r="L345" s="9"/>
      <c r="M345" s="9"/>
      <c r="N345" s="9"/>
      <c r="O345" s="10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</row>
    <row r="346" spans="1:79" s="1" customFormat="1" x14ac:dyDescent="0.25">
      <c r="A346" s="8"/>
      <c r="B346" s="49"/>
      <c r="C346" s="8"/>
      <c r="D346" s="49"/>
      <c r="E346" s="8"/>
      <c r="F346" s="8"/>
      <c r="G346" s="49"/>
      <c r="H346" s="49"/>
      <c r="I346" s="49"/>
      <c r="J346" s="49"/>
      <c r="K346" s="50"/>
      <c r="L346" s="9"/>
      <c r="M346" s="9"/>
      <c r="N346" s="9"/>
      <c r="O346" s="10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</row>
    <row r="347" spans="1:79" s="1" customFormat="1" x14ac:dyDescent="0.25">
      <c r="A347" s="8"/>
      <c r="B347" s="49"/>
      <c r="C347" s="8"/>
      <c r="D347" s="49"/>
      <c r="E347" s="8"/>
      <c r="F347" s="8"/>
      <c r="G347" s="49"/>
      <c r="H347" s="49"/>
      <c r="I347" s="49"/>
      <c r="J347" s="49"/>
      <c r="K347" s="50"/>
      <c r="L347" s="9"/>
      <c r="M347" s="9"/>
      <c r="N347" s="9"/>
      <c r="O347" s="10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</row>
    <row r="348" spans="1:79" s="1" customFormat="1" x14ac:dyDescent="0.25">
      <c r="A348" s="8"/>
      <c r="B348" s="49"/>
      <c r="C348" s="8"/>
      <c r="D348" s="49"/>
      <c r="E348" s="8"/>
      <c r="F348" s="8"/>
      <c r="G348" s="49"/>
      <c r="H348" s="49"/>
      <c r="I348" s="49"/>
      <c r="J348" s="49"/>
      <c r="K348" s="50"/>
      <c r="L348" s="9"/>
      <c r="M348" s="9"/>
      <c r="N348" s="9"/>
      <c r="O348" s="10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</row>
    <row r="349" spans="1:79" s="1" customFormat="1" x14ac:dyDescent="0.25">
      <c r="A349" s="8"/>
      <c r="B349" s="49"/>
      <c r="C349" s="8"/>
      <c r="D349" s="49"/>
      <c r="E349" s="8"/>
      <c r="F349" s="8"/>
      <c r="G349" s="49"/>
      <c r="H349" s="49"/>
      <c r="I349" s="49"/>
      <c r="J349" s="49"/>
      <c r="K349" s="50"/>
      <c r="L349" s="9"/>
      <c r="M349" s="9"/>
      <c r="N349" s="9"/>
      <c r="O349" s="10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</row>
    <row r="350" spans="1:79" s="1" customFormat="1" x14ac:dyDescent="0.25">
      <c r="A350" s="8"/>
      <c r="B350" s="49"/>
      <c r="C350" s="8"/>
      <c r="D350" s="49"/>
      <c r="E350" s="8"/>
      <c r="F350" s="8"/>
      <c r="G350" s="49"/>
      <c r="H350" s="49"/>
      <c r="I350" s="49"/>
      <c r="J350" s="49"/>
      <c r="K350" s="50"/>
      <c r="L350" s="9"/>
      <c r="M350" s="9"/>
      <c r="N350" s="9"/>
      <c r="O350" s="10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</row>
    <row r="351" spans="1:79" s="1" customFormat="1" x14ac:dyDescent="0.25">
      <c r="A351" s="8"/>
      <c r="B351" s="49"/>
      <c r="C351" s="8"/>
      <c r="D351" s="49"/>
      <c r="E351" s="8"/>
      <c r="F351" s="8"/>
      <c r="G351" s="49"/>
      <c r="H351" s="49"/>
      <c r="I351" s="49"/>
      <c r="J351" s="49"/>
      <c r="K351" s="50"/>
      <c r="L351" s="9"/>
      <c r="M351" s="9"/>
      <c r="N351" s="9"/>
      <c r="O351" s="10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</row>
    <row r="352" spans="1:79" s="1" customFormat="1" x14ac:dyDescent="0.25">
      <c r="A352" s="8"/>
      <c r="B352" s="49"/>
      <c r="C352" s="8"/>
      <c r="D352" s="49"/>
      <c r="E352" s="8"/>
      <c r="F352" s="8"/>
      <c r="G352" s="49"/>
      <c r="H352" s="49"/>
      <c r="I352" s="49"/>
      <c r="J352" s="49"/>
      <c r="K352" s="50"/>
      <c r="L352" s="9"/>
      <c r="M352" s="9"/>
      <c r="N352" s="9"/>
      <c r="O352" s="10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</row>
    <row r="353" spans="1:79" s="1" customFormat="1" x14ac:dyDescent="0.25">
      <c r="A353" s="8"/>
      <c r="B353" s="49"/>
      <c r="C353" s="8"/>
      <c r="D353" s="49"/>
      <c r="E353" s="8"/>
      <c r="F353" s="8"/>
      <c r="G353" s="49"/>
      <c r="H353" s="49"/>
      <c r="I353" s="49"/>
      <c r="J353" s="49"/>
      <c r="K353" s="50"/>
      <c r="L353" s="9"/>
      <c r="M353" s="9"/>
      <c r="N353" s="9"/>
      <c r="O353" s="10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</row>
    <row r="354" spans="1:79" s="1" customFormat="1" x14ac:dyDescent="0.25">
      <c r="A354" s="8"/>
      <c r="B354" s="49"/>
      <c r="C354" s="8"/>
      <c r="D354" s="49"/>
      <c r="E354" s="8"/>
      <c r="F354" s="8"/>
      <c r="G354" s="49"/>
      <c r="H354" s="49"/>
      <c r="I354" s="49"/>
      <c r="J354" s="49"/>
      <c r="K354" s="50"/>
      <c r="L354" s="9"/>
      <c r="M354" s="9"/>
      <c r="N354" s="9"/>
      <c r="O354" s="10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</row>
    <row r="355" spans="1:79" s="1" customFormat="1" x14ac:dyDescent="0.25">
      <c r="A355" s="8"/>
      <c r="B355" s="49"/>
      <c r="C355" s="8"/>
      <c r="D355" s="49"/>
      <c r="E355" s="8"/>
      <c r="F355" s="8"/>
      <c r="G355" s="49"/>
      <c r="H355" s="49"/>
      <c r="I355" s="49"/>
      <c r="J355" s="49"/>
      <c r="K355" s="50"/>
      <c r="L355" s="9"/>
      <c r="M355" s="9"/>
      <c r="N355" s="9"/>
      <c r="O355" s="10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</row>
    <row r="356" spans="1:79" s="1" customFormat="1" x14ac:dyDescent="0.25">
      <c r="A356" s="8"/>
      <c r="B356" s="49"/>
      <c r="C356" s="8"/>
      <c r="D356" s="49"/>
      <c r="E356" s="8"/>
      <c r="F356" s="8"/>
      <c r="G356" s="49"/>
      <c r="H356" s="49"/>
      <c r="I356" s="49"/>
      <c r="J356" s="49"/>
      <c r="K356" s="50"/>
      <c r="L356" s="9"/>
      <c r="M356" s="9"/>
      <c r="N356" s="9"/>
      <c r="O356" s="10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</row>
    <row r="357" spans="1:79" s="1" customFormat="1" x14ac:dyDescent="0.25">
      <c r="A357" s="8"/>
      <c r="B357" s="49"/>
      <c r="C357" s="8"/>
      <c r="D357" s="49"/>
      <c r="E357" s="8"/>
      <c r="F357" s="8"/>
      <c r="G357" s="49"/>
      <c r="H357" s="49"/>
      <c r="I357" s="49"/>
      <c r="J357" s="49"/>
      <c r="K357" s="50"/>
      <c r="L357" s="9"/>
      <c r="M357" s="9"/>
      <c r="N357" s="9"/>
      <c r="O357" s="10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</row>
    <row r="358" spans="1:79" s="1" customFormat="1" x14ac:dyDescent="0.25">
      <c r="A358" s="8"/>
      <c r="B358" s="49"/>
      <c r="C358" s="8"/>
      <c r="D358" s="49"/>
      <c r="E358" s="8"/>
      <c r="F358" s="8"/>
      <c r="G358" s="49"/>
      <c r="H358" s="49"/>
      <c r="I358" s="49"/>
      <c r="J358" s="49"/>
      <c r="K358" s="50"/>
      <c r="L358" s="9"/>
      <c r="M358" s="9"/>
      <c r="N358" s="9"/>
      <c r="O358" s="10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</row>
    <row r="359" spans="1:79" s="1" customFormat="1" x14ac:dyDescent="0.25">
      <c r="A359" s="8"/>
      <c r="B359" s="49"/>
      <c r="C359" s="8"/>
      <c r="D359" s="49"/>
      <c r="E359" s="8"/>
      <c r="F359" s="8"/>
      <c r="G359" s="49"/>
      <c r="H359" s="49"/>
      <c r="I359" s="49"/>
      <c r="J359" s="49"/>
      <c r="K359" s="50"/>
      <c r="L359" s="9"/>
      <c r="M359" s="9"/>
      <c r="N359" s="9"/>
      <c r="O359" s="10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</row>
    <row r="360" spans="1:79" s="1" customFormat="1" x14ac:dyDescent="0.25">
      <c r="A360" s="8"/>
      <c r="B360" s="49"/>
      <c r="C360" s="8"/>
      <c r="D360" s="49"/>
      <c r="E360" s="8"/>
      <c r="F360" s="8"/>
      <c r="G360" s="49"/>
      <c r="H360" s="49"/>
      <c r="I360" s="49"/>
      <c r="J360" s="49"/>
      <c r="K360" s="50"/>
      <c r="L360" s="9"/>
      <c r="M360" s="9"/>
      <c r="N360" s="9"/>
      <c r="O360" s="10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</row>
    <row r="361" spans="1:79" s="1" customFormat="1" x14ac:dyDescent="0.25">
      <c r="A361" s="8"/>
      <c r="B361" s="49"/>
      <c r="C361" s="8"/>
      <c r="D361" s="49"/>
      <c r="E361" s="8"/>
      <c r="F361" s="8"/>
      <c r="G361" s="49"/>
      <c r="H361" s="49"/>
      <c r="I361" s="49"/>
      <c r="J361" s="49"/>
      <c r="K361" s="50"/>
      <c r="L361" s="9"/>
      <c r="M361" s="9"/>
      <c r="N361" s="9"/>
      <c r="O361" s="10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</row>
    <row r="362" spans="1:79" s="1" customFormat="1" x14ac:dyDescent="0.25">
      <c r="A362" s="8"/>
      <c r="B362" s="49"/>
      <c r="C362" s="8"/>
      <c r="D362" s="49"/>
      <c r="E362" s="8"/>
      <c r="F362" s="8"/>
      <c r="G362" s="49"/>
      <c r="H362" s="49"/>
      <c r="I362" s="49"/>
      <c r="J362" s="49"/>
      <c r="K362" s="50"/>
      <c r="L362" s="9"/>
      <c r="M362" s="9"/>
      <c r="N362" s="9"/>
      <c r="O362" s="10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</row>
    <row r="363" spans="1:79" s="1" customFormat="1" x14ac:dyDescent="0.25">
      <c r="A363" s="8"/>
      <c r="B363" s="49"/>
      <c r="C363" s="8"/>
      <c r="D363" s="49"/>
      <c r="E363" s="8"/>
      <c r="F363" s="8"/>
      <c r="G363" s="49"/>
      <c r="H363" s="49"/>
      <c r="I363" s="49"/>
      <c r="J363" s="49"/>
      <c r="K363" s="50"/>
      <c r="L363" s="9"/>
      <c r="M363" s="9"/>
      <c r="N363" s="9"/>
      <c r="O363" s="10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</row>
    <row r="364" spans="1:79" s="1" customFormat="1" x14ac:dyDescent="0.25">
      <c r="A364" s="8"/>
      <c r="B364" s="49"/>
      <c r="C364" s="8"/>
      <c r="D364" s="49"/>
      <c r="E364" s="8"/>
      <c r="F364" s="8"/>
      <c r="G364" s="49"/>
      <c r="H364" s="49"/>
      <c r="I364" s="49"/>
      <c r="J364" s="49"/>
      <c r="K364" s="50"/>
      <c r="L364" s="9"/>
      <c r="M364" s="9"/>
      <c r="N364" s="9"/>
      <c r="O364" s="10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</row>
    <row r="365" spans="1:79" s="1" customFormat="1" x14ac:dyDescent="0.25">
      <c r="A365" s="8"/>
      <c r="B365" s="49"/>
      <c r="C365" s="8"/>
      <c r="D365" s="49"/>
      <c r="E365" s="8"/>
      <c r="F365" s="8"/>
      <c r="G365" s="49"/>
      <c r="H365" s="49"/>
      <c r="I365" s="49"/>
      <c r="J365" s="49"/>
      <c r="K365" s="50"/>
      <c r="L365" s="9"/>
      <c r="M365" s="9"/>
      <c r="N365" s="9"/>
      <c r="O365" s="10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</row>
    <row r="366" spans="1:79" s="1" customFormat="1" x14ac:dyDescent="0.25">
      <c r="A366" s="8"/>
      <c r="B366" s="49"/>
      <c r="C366" s="8"/>
      <c r="D366" s="49"/>
      <c r="E366" s="8"/>
      <c r="F366" s="8"/>
      <c r="G366" s="49"/>
      <c r="H366" s="49"/>
      <c r="I366" s="49"/>
      <c r="J366" s="49"/>
      <c r="K366" s="50"/>
      <c r="L366" s="9"/>
      <c r="M366" s="9"/>
      <c r="N366" s="9"/>
      <c r="O366" s="10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</row>
    <row r="367" spans="1:79" s="1" customFormat="1" x14ac:dyDescent="0.25">
      <c r="A367" s="8"/>
      <c r="B367" s="49"/>
      <c r="C367" s="8"/>
      <c r="D367" s="49"/>
      <c r="E367" s="8"/>
      <c r="F367" s="8"/>
      <c r="G367" s="49"/>
      <c r="H367" s="49"/>
      <c r="I367" s="49"/>
      <c r="J367" s="49"/>
      <c r="K367" s="50"/>
      <c r="L367" s="9"/>
      <c r="M367" s="9"/>
      <c r="N367" s="9"/>
      <c r="O367" s="10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</row>
    <row r="368" spans="1:79" s="1" customFormat="1" x14ac:dyDescent="0.25">
      <c r="A368" s="8"/>
      <c r="B368" s="49"/>
      <c r="C368" s="8"/>
      <c r="D368" s="49"/>
      <c r="E368" s="8"/>
      <c r="F368" s="8"/>
      <c r="G368" s="49"/>
      <c r="H368" s="49"/>
      <c r="I368" s="49"/>
      <c r="J368" s="49"/>
      <c r="K368" s="50"/>
      <c r="L368" s="9"/>
      <c r="M368" s="9"/>
      <c r="N368" s="9"/>
      <c r="O368" s="10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</row>
    <row r="369" spans="1:79" s="1" customFormat="1" x14ac:dyDescent="0.25">
      <c r="A369" s="8"/>
      <c r="B369" s="49"/>
      <c r="C369" s="8"/>
      <c r="D369" s="49"/>
      <c r="E369" s="8"/>
      <c r="F369" s="8"/>
      <c r="G369" s="49"/>
      <c r="H369" s="49"/>
      <c r="I369" s="49"/>
      <c r="J369" s="49"/>
      <c r="K369" s="50"/>
      <c r="L369" s="9"/>
      <c r="M369" s="9"/>
      <c r="N369" s="9"/>
      <c r="O369" s="10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</row>
    <row r="370" spans="1:79" s="1" customFormat="1" x14ac:dyDescent="0.25">
      <c r="A370" s="8"/>
      <c r="B370" s="49"/>
      <c r="C370" s="8"/>
      <c r="D370" s="49"/>
      <c r="E370" s="8"/>
      <c r="F370" s="8"/>
      <c r="G370" s="49"/>
      <c r="H370" s="49"/>
      <c r="I370" s="49"/>
      <c r="J370" s="49"/>
      <c r="K370" s="50"/>
      <c r="L370" s="9"/>
      <c r="M370" s="9"/>
      <c r="N370" s="9"/>
      <c r="O370" s="10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</row>
    <row r="371" spans="1:79" s="1" customFormat="1" x14ac:dyDescent="0.25">
      <c r="A371" s="8"/>
      <c r="B371" s="49"/>
      <c r="C371" s="8"/>
      <c r="D371" s="49"/>
      <c r="E371" s="8"/>
      <c r="F371" s="8"/>
      <c r="G371" s="49"/>
      <c r="H371" s="49"/>
      <c r="I371" s="49"/>
      <c r="J371" s="49"/>
      <c r="K371" s="50"/>
      <c r="L371" s="9"/>
      <c r="M371" s="9"/>
      <c r="N371" s="9"/>
      <c r="O371" s="10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</row>
    <row r="372" spans="1:79" s="1" customFormat="1" x14ac:dyDescent="0.25">
      <c r="A372" s="8"/>
      <c r="B372" s="49"/>
      <c r="C372" s="8"/>
      <c r="D372" s="49"/>
      <c r="E372" s="8"/>
      <c r="F372" s="8"/>
      <c r="G372" s="49"/>
      <c r="H372" s="49"/>
      <c r="I372" s="49"/>
      <c r="J372" s="49"/>
      <c r="K372" s="50"/>
      <c r="L372" s="9"/>
      <c r="M372" s="9"/>
      <c r="N372" s="9"/>
      <c r="O372" s="10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</row>
    <row r="373" spans="1:79" s="1" customFormat="1" x14ac:dyDescent="0.25">
      <c r="A373" s="8"/>
      <c r="B373" s="49"/>
      <c r="C373" s="8"/>
      <c r="D373" s="49"/>
      <c r="E373" s="8"/>
      <c r="F373" s="8"/>
      <c r="G373" s="49"/>
      <c r="H373" s="49"/>
      <c r="I373" s="49"/>
      <c r="J373" s="49"/>
      <c r="K373" s="50"/>
      <c r="L373" s="9"/>
      <c r="M373" s="9"/>
      <c r="N373" s="9"/>
      <c r="O373" s="10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</row>
    <row r="374" spans="1:79" s="1" customFormat="1" x14ac:dyDescent="0.25">
      <c r="A374" s="8"/>
      <c r="B374" s="49"/>
      <c r="C374" s="8"/>
      <c r="D374" s="49"/>
      <c r="E374" s="8"/>
      <c r="F374" s="8"/>
      <c r="G374" s="49"/>
      <c r="H374" s="49"/>
      <c r="I374" s="49"/>
      <c r="J374" s="49"/>
      <c r="K374" s="50"/>
      <c r="L374" s="9"/>
      <c r="M374" s="9"/>
      <c r="N374" s="9"/>
      <c r="O374" s="12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</row>
  </sheetData>
  <mergeCells count="26">
    <mergeCell ref="O1:S6"/>
    <mergeCell ref="A16:B16"/>
    <mergeCell ref="A9:A14"/>
    <mergeCell ref="B9:B14"/>
    <mergeCell ref="C9:C13"/>
    <mergeCell ref="N14:O15"/>
    <mergeCell ref="G11:G13"/>
    <mergeCell ref="H11:H13"/>
    <mergeCell ref="I11:I13"/>
    <mergeCell ref="J11:J13"/>
    <mergeCell ref="A7:K8"/>
    <mergeCell ref="F1:K6"/>
    <mergeCell ref="D9:K9"/>
    <mergeCell ref="D10:D13"/>
    <mergeCell ref="E10:J10"/>
    <mergeCell ref="K10:K13"/>
    <mergeCell ref="A61:E65"/>
    <mergeCell ref="K65:L65"/>
    <mergeCell ref="X10:AA10"/>
    <mergeCell ref="L16:M16"/>
    <mergeCell ref="S16:U16"/>
    <mergeCell ref="L10:M10"/>
    <mergeCell ref="S10:U10"/>
    <mergeCell ref="Q13:T15"/>
    <mergeCell ref="E11:E13"/>
    <mergeCell ref="F11:F13"/>
  </mergeCells>
  <phoneticPr fontId="0" type="noConversion"/>
  <conditionalFormatting sqref="B54 B57">
    <cfRule type="expression" dxfId="0" priority="1" stopIfTrue="1">
      <formula>VALUE($C54)</formula>
    </cfRule>
  </conditionalFormatting>
  <pageMargins left="0.78740157480314965" right="0.78740157480314965" top="1.1417322834645669" bottom="0.35433070866141736" header="0.31496062992125984" footer="0.31496062992125984"/>
  <pageSetup paperSize="8" scale="90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 1</vt:lpstr>
      <vt:lpstr>ПРИЛОЖЕНИЕ № 2</vt:lpstr>
      <vt:lpstr>ПРИЛОЖЕНИЕ № 3</vt:lpstr>
      <vt:lpstr>'ПРИЛОЖЕНИЕ № 1'!Заголовки_для_печати</vt:lpstr>
      <vt:lpstr>'ПРИЛОЖЕНИЕ №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2018-03-04T09:36:26Z</cp:lastPrinted>
  <dcterms:created xsi:type="dcterms:W3CDTF">2006-09-28T05:33:49Z</dcterms:created>
  <dcterms:modified xsi:type="dcterms:W3CDTF">2018-08-01T09:15:38Z</dcterms:modified>
</cp:coreProperties>
</file>